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684" firstSheet="2" activeTab="2"/>
  </bookViews>
  <sheets>
    <sheet name="项目支出绩效评分表 (2)" sheetId="39" state="hidden" r:id="rId1"/>
    <sheet name="Sheet2" sheetId="41" state="hidden" r:id="rId2"/>
    <sheet name="项目支出绩效评分表" sheetId="35" r:id="rId3"/>
    <sheet name="固定资产" sheetId="2" state="hidden" r:id="rId4"/>
    <sheet name="政策执行情况" sheetId="4" state="hidden" r:id="rId5"/>
    <sheet name="三重一大" sheetId="5" state="hidden" r:id="rId6"/>
    <sheet name="目标责任完成" sheetId="6" state="hidden" r:id="rId7"/>
    <sheet name="重大经济决策情况" sheetId="7" state="hidden" r:id="rId8"/>
    <sheet name="重要项目" sheetId="8" state="hidden" r:id="rId9"/>
    <sheet name="差旅费" sheetId="19" state="hidden" r:id="rId10"/>
    <sheet name="公务用车运行维护" sheetId="11" state="hidden" r:id="rId11"/>
    <sheet name="津补贴、奖金" sheetId="12" state="hidden" r:id="rId12"/>
    <sheet name="公务接待费" sheetId="18" state="hidden" r:id="rId13"/>
    <sheet name="生态效益" sheetId="32" state="hidden" r:id="rId14"/>
    <sheet name="可持续性影响" sheetId="33" state="hidden" r:id="rId15"/>
    <sheet name="资料" sheetId="38" state="hidden" r:id="rId16"/>
    <sheet name="会议费培训费" sheetId="13" state="hidden" r:id="rId17"/>
    <sheet name="调查员补贴、劳务费、慰问品" sheetId="14" state="hidden" r:id="rId18"/>
    <sheet name="慰问品" sheetId="15" state="hidden" r:id="rId19"/>
    <sheet name="内部制度" sheetId="16" state="hidden" r:id="rId20"/>
    <sheet name="第一责任人职责" sheetId="17" state="hidden" r:id="rId21"/>
    <sheet name="整改问题" sheetId="20" state="hidden" r:id="rId22"/>
  </sheets>
  <calcPr calcId="144525"/>
</workbook>
</file>

<file path=xl/sharedStrings.xml><?xml version="1.0" encoding="utf-8"?>
<sst xmlns="http://schemas.openxmlformats.org/spreadsheetml/2006/main" count="602" uniqueCount="237">
  <si>
    <t>项目重点评价表</t>
  </si>
  <si>
    <t>项目名称</t>
  </si>
  <si>
    <t>农业产业发展暨“三个一”创建奖励资金</t>
  </si>
  <si>
    <t>主管部门</t>
  </si>
  <si>
    <t>永修农业农村局</t>
  </si>
  <si>
    <t>项目实施单位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</si>
  <si>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</si>
  <si>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</si>
  <si>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</si>
  <si>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</si>
  <si>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</si>
  <si>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</si>
  <si>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</si>
  <si>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</si>
  <si>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</si>
  <si>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</si>
  <si>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</si>
  <si>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</si>
  <si>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</si>
  <si>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</si>
  <si>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</si>
  <si>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</si>
  <si>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</si>
  <si>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</si>
  <si>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</si>
  <si>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</si>
  <si>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</si>
  <si>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</si>
  <si>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</si>
  <si>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</si>
  <si>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</si>
  <si>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</si>
  <si>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</si>
  <si>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</si>
  <si>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</si>
  <si>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</si>
  <si>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</si>
  <si>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</si>
  <si>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</si>
  <si>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</si>
  <si>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</si>
  <si>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</si>
  <si>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</si>
  <si>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共惠及企业78家</t>
  </si>
  <si>
    <t>产出质量</t>
  </si>
  <si>
    <t>奖补对象资格符合率、奖补资金发放公示率</t>
  </si>
  <si>
    <t>产出时效</t>
  </si>
  <si>
    <t>奖补资金发放及时率</t>
  </si>
  <si>
    <t>产出成本</t>
  </si>
  <si>
    <t>奖补资金兑现</t>
  </si>
  <si>
    <t>效益  （25分）</t>
  </si>
  <si>
    <t>社会效益</t>
  </si>
  <si>
    <t>提升农业产业规模发展水平、增长园区就业人数</t>
  </si>
  <si>
    <t>经济效益</t>
  </si>
  <si>
    <t>稳定全县农村经济增长、确保如期实现全面小康</t>
  </si>
  <si>
    <t>生态效益</t>
  </si>
  <si>
    <t>提升绿色高效生态模式</t>
  </si>
  <si>
    <t>可持续影响</t>
  </si>
  <si>
    <t>项目带动农户就业、增强被扶持单位科技支撑能力</t>
  </si>
  <si>
    <t>满意度（10</t>
  </si>
  <si>
    <t>社会公众或服务
对象满意度</t>
  </si>
  <si>
    <t>受助学生、家长满意度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</si>
  <si>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</si>
  <si>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</si>
  <si>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</si>
  <si>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</si>
  <si>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2021年农业产业扶贫直补资金</t>
  </si>
  <si>
    <t>农业产业直补，惠及脱贫户2329户</t>
  </si>
  <si>
    <t>直补对象身份符合率100%、直补资金发放公示率100%</t>
  </si>
  <si>
    <t>直补资金发放及时率</t>
  </si>
  <si>
    <t>直补类别标准符合率100%</t>
  </si>
  <si>
    <t>带动建档立卡脱贫人口脱贫数</t>
  </si>
  <si>
    <t>加大资金发展特色种养业</t>
  </si>
  <si>
    <t>农业产业产值较2020年有明显提高</t>
  </si>
  <si>
    <t>2020年度脱贫人口小额信贷第二批贴息资金</t>
  </si>
  <si>
    <t>永修县乡村振兴局</t>
  </si>
  <si>
    <t>贴息对象身份符合率100%</t>
  </si>
  <si>
    <t>贴息资金发放公示率100%</t>
  </si>
  <si>
    <t>贴息发放及时率</t>
  </si>
  <si>
    <t>贴息对象满意度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</si>
  <si>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</si>
  <si>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</si>
  <si>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</si>
  <si>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</si>
  <si>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</si>
  <si>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</si>
  <si>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</si>
  <si>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</si>
  <si>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</si>
  <si>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</si>
  <si>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</si>
  <si>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</si>
  <si>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</si>
  <si>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</si>
  <si>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</si>
  <si>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</si>
  <si>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</si>
  <si>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</si>
  <si>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</si>
  <si>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</si>
  <si>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</si>
  <si>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</si>
  <si>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</si>
  <si>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</si>
  <si>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</si>
  <si>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</si>
  <si>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</si>
  <si>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</si>
  <si>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</si>
  <si>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</si>
  <si>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</si>
  <si>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</si>
  <si>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</si>
  <si>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</si>
  <si>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</si>
  <si>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</si>
  <si>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</si>
  <si>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</si>
  <si>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</si>
  <si>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</si>
  <si>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</si>
  <si>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</si>
  <si>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</si>
  <si>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</si>
  <si>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</si>
  <si>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</si>
  <si>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</si>
  <si>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</si>
  <si>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</si>
  <si>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</si>
  <si>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</si>
  <si>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</si>
  <si>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</si>
  <si>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</si>
  <si>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</si>
  <si>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</si>
  <si>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</si>
  <si>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</si>
  <si>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</si>
  <si>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</si>
  <si>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</si>
  <si>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</si>
  <si>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</si>
  <si>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</si>
  <si>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</si>
  <si>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</si>
  <si>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</si>
  <si>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</si>
  <si>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</si>
  <si>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</si>
  <si>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</si>
  <si>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</si>
  <si>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</si>
  <si>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</si>
  <si>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</si>
  <si>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</si>
  <si>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</si>
  <si>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</si>
  <si>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</si>
  <si>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</si>
  <si>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</si>
  <si>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</si>
  <si>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</si>
  <si>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</si>
  <si>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</si>
  <si>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</si>
  <si>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</si>
  <si>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</si>
  <si>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</si>
  <si>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</si>
  <si>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</si>
  <si>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</si>
  <si>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</si>
  <si>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</si>
  <si>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</si>
  <si>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</si>
  <si>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</si>
  <si>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</si>
  <si>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</si>
  <si>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</si>
  <si>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</si>
  <si>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</si>
  <si>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</si>
  <si>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</si>
  <si>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</si>
  <si>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</si>
  <si>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</si>
  <si>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</si>
  <si>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</si>
  <si>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</si>
  <si>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</si>
  <si>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</si>
  <si>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</si>
  <si>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</si>
  <si>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项目</t>
  </si>
  <si>
    <t>公司名称</t>
  </si>
  <si>
    <t>部分奖补项目2020年3月10日前</t>
  </si>
  <si>
    <t>中药材</t>
  </si>
  <si>
    <t>天泽</t>
  </si>
  <si>
    <t>2020.1.9艾草种苗采购合同112万元，2020.3.1土地租赁合同</t>
  </si>
  <si>
    <t>蜜桔</t>
  </si>
  <si>
    <t>华芃</t>
  </si>
  <si>
    <t>2019.3.28香草种植购销合同26.75万元、2019年发票；2019.5.15种苗供货合同15.4万元、2019年5月发票；2019.4.18废料购销合同21.372万元、2019.11.25苗木供需合同2.7万元、2019.12.27苗木供需合同18.875万元、</t>
  </si>
  <si>
    <t>叶晟</t>
  </si>
  <si>
    <t>2019.3.25发票98250元、81250元</t>
  </si>
  <si>
    <t>初加工设备补贴</t>
  </si>
  <si>
    <t>江西绿萌科技空股有限公司</t>
  </si>
  <si>
    <t>设备</t>
  </si>
  <si>
    <t>2020.8.4电脑果蔬重量分选机合同价83.52万元</t>
  </si>
  <si>
    <r>
      <rPr>
        <sz val="11"/>
        <color theme="1"/>
        <rFont val="宋体"/>
        <charset val="134"/>
        <scheme val="minor"/>
      </rPr>
      <t>9.</t>
    </r>
    <r>
      <rPr>
        <sz val="11"/>
        <color rgb="FFFF0000"/>
        <rFont val="宋体"/>
        <charset val="134"/>
        <scheme val="minor"/>
      </rPr>
      <t>初加工设备补贴:车间面积不低于 1000 平方米待核实</t>
    </r>
    <r>
      <rPr>
        <sz val="11"/>
        <color theme="1"/>
        <rFont val="宋体"/>
        <charset val="134"/>
        <scheme val="minor"/>
      </rPr>
      <t>，</t>
    </r>
    <r>
      <rPr>
        <sz val="11"/>
        <rFont val="宋体"/>
        <charset val="134"/>
        <scheme val="minor"/>
      </rPr>
      <t>新增农产品(不含粮油)初加工生产线等新设备投入未达到100万元以上，</t>
    </r>
  </si>
  <si>
    <t>设备保养费</t>
  </si>
  <si>
    <t>周转筐</t>
  </si>
  <si>
    <t>不属于设备</t>
  </si>
  <si>
    <t>水果筐</t>
  </si>
  <si>
    <t>冷藏烘干补贴</t>
  </si>
  <si>
    <t>袁怀怀</t>
  </si>
  <si>
    <t>未见付款凭证、未见16万元发票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</si>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</sst>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3" fillId="15" borderId="28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4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left" vertical="center" wrapText="1"/>
    </xf>
    <xf numFmtId="1" fontId="25" fillId="0" borderId="2" xfId="0" applyNumberFormat="1" applyFont="1" applyFill="1" applyBorder="1" applyAlignment="1">
      <alignment horizontal="center" vertical="center" shrinkToFit="1"/>
    </xf>
    <xf numFmtId="1" fontId="25" fillId="0" borderId="6" xfId="0" applyNumberFormat="1" applyFont="1" applyFill="1" applyBorder="1" applyAlignment="1">
      <alignment horizontal="center" vertical="center" shrinkToFit="1"/>
    </xf>
    <xf numFmtId="1" fontId="25" fillId="0" borderId="9" xfId="0" applyNumberFormat="1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176" fontId="25" fillId="0" borderId="15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B21" sqref="AB21"/>
    </sheetView>
  </sheetViews>
  <sheetFormatPr defaultColWidth="9" defaultRowHeight="13.5"/>
  <cols>
    <col min="1" max="5" width="9" style="159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2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70" t="s">
        <v>4</v>
      </c>
      <c r="I4" s="194"/>
    </row>
    <row r="5" spans="1:9">
      <c r="A5" s="163" t="s">
        <v>6</v>
      </c>
      <c r="B5" s="163"/>
      <c r="C5" s="169"/>
      <c r="D5" s="169"/>
      <c r="E5" s="163" t="s">
        <v>7</v>
      </c>
      <c r="F5" s="163"/>
      <c r="G5" s="163"/>
      <c r="H5" s="170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69"/>
      <c r="C7" s="169"/>
      <c r="D7" s="163" t="s">
        <v>11</v>
      </c>
      <c r="E7" s="169"/>
      <c r="F7" s="169"/>
      <c r="G7" s="169">
        <v>697</v>
      </c>
      <c r="H7" s="172" t="s">
        <v>12</v>
      </c>
      <c r="I7" s="173">
        <v>697</v>
      </c>
    </row>
    <row r="8" spans="1:9">
      <c r="A8" s="163" t="s">
        <v>13</v>
      </c>
      <c r="B8" s="163"/>
      <c r="C8" s="169"/>
      <c r="D8" s="163" t="s">
        <v>13</v>
      </c>
      <c r="E8" s="163"/>
      <c r="F8" s="163"/>
      <c r="G8" s="169"/>
      <c r="H8" s="173"/>
      <c r="I8" s="173"/>
    </row>
    <row r="9" spans="1:9">
      <c r="A9" s="163" t="s">
        <v>14</v>
      </c>
      <c r="B9" s="163"/>
      <c r="C9" s="169"/>
      <c r="D9" s="163" t="s">
        <v>14</v>
      </c>
      <c r="E9" s="163"/>
      <c r="F9" s="163"/>
      <c r="G9" s="169"/>
      <c r="H9" s="173"/>
      <c r="I9" s="173"/>
    </row>
    <row r="10" spans="1:9">
      <c r="A10" s="163" t="s">
        <v>15</v>
      </c>
      <c r="B10" s="163"/>
      <c r="C10" s="169"/>
      <c r="D10" s="163" t="s">
        <v>15</v>
      </c>
      <c r="E10" s="163"/>
      <c r="F10" s="163"/>
      <c r="G10" s="169">
        <v>697</v>
      </c>
      <c r="H10" s="173"/>
      <c r="I10" s="173">
        <v>697</v>
      </c>
    </row>
    <row r="11" spans="1:9">
      <c r="A11" s="163" t="s">
        <v>16</v>
      </c>
      <c r="B11" s="163"/>
      <c r="C11" s="169"/>
      <c r="D11" s="163" t="s">
        <v>16</v>
      </c>
      <c r="E11" s="163"/>
      <c r="F11" s="163"/>
      <c r="G11" s="169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70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69">
        <v>5</v>
      </c>
      <c r="F14" s="163" t="s">
        <v>25</v>
      </c>
      <c r="G14" s="169">
        <v>3</v>
      </c>
      <c r="H14" s="170"/>
      <c r="I14" s="194"/>
    </row>
    <row r="15" spans="1:9">
      <c r="A15" s="163"/>
      <c r="B15" s="177"/>
      <c r="C15" s="163"/>
      <c r="D15" s="163"/>
      <c r="E15" s="169"/>
      <c r="F15" s="163" t="s">
        <v>26</v>
      </c>
      <c r="G15" s="169">
        <v>2</v>
      </c>
      <c r="H15" s="170"/>
      <c r="I15" s="194"/>
    </row>
    <row r="16" spans="1:9">
      <c r="A16" s="163"/>
      <c r="B16" s="177"/>
      <c r="C16" s="163" t="s">
        <v>27</v>
      </c>
      <c r="D16" s="163"/>
      <c r="E16" s="169">
        <v>5</v>
      </c>
      <c r="F16" s="163" t="s">
        <v>28</v>
      </c>
      <c r="G16" s="169">
        <v>3</v>
      </c>
      <c r="H16" s="170"/>
      <c r="I16" s="194"/>
    </row>
    <row r="17" spans="1:12">
      <c r="A17" s="163"/>
      <c r="B17" s="177"/>
      <c r="C17" s="163"/>
      <c r="D17" s="163"/>
      <c r="E17" s="169"/>
      <c r="F17" s="163" t="s">
        <v>29</v>
      </c>
      <c r="G17" s="169">
        <v>2</v>
      </c>
      <c r="H17" s="170"/>
      <c r="I17" s="194"/>
      <c r="L17" s="158"/>
    </row>
    <row r="18" spans="1:12">
      <c r="A18" s="163"/>
      <c r="B18" s="177"/>
      <c r="C18" s="163" t="s">
        <v>30</v>
      </c>
      <c r="D18" s="163"/>
      <c r="E18" s="169">
        <v>5</v>
      </c>
      <c r="F18" s="163" t="s">
        <v>31</v>
      </c>
      <c r="G18" s="169">
        <v>3</v>
      </c>
      <c r="H18" s="170"/>
      <c r="I18" s="194"/>
      <c r="L18" s="158"/>
    </row>
    <row r="19" spans="1:12">
      <c r="A19" s="163"/>
      <c r="B19" s="178"/>
      <c r="C19" s="163"/>
      <c r="D19" s="163"/>
      <c r="E19" s="169"/>
      <c r="F19" s="163" t="s">
        <v>32</v>
      </c>
      <c r="G19" s="169">
        <v>2</v>
      </c>
      <c r="H19" s="170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69">
        <v>3</v>
      </c>
      <c r="H20" s="170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69">
        <v>3</v>
      </c>
      <c r="H21" s="170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69">
        <v>4</v>
      </c>
      <c r="H22" s="170"/>
      <c r="I22" s="194"/>
    </row>
    <row r="23" spans="1:9">
      <c r="A23" s="163"/>
      <c r="B23" s="177"/>
      <c r="C23" s="163" t="s">
        <v>38</v>
      </c>
      <c r="D23" s="163"/>
      <c r="E23" s="169">
        <v>5</v>
      </c>
      <c r="F23" s="163" t="s">
        <v>39</v>
      </c>
      <c r="G23" s="169">
        <v>2</v>
      </c>
      <c r="H23" s="170"/>
      <c r="I23" s="194"/>
    </row>
    <row r="24" spans="1:9">
      <c r="A24" s="163"/>
      <c r="B24" s="178"/>
      <c r="C24" s="163"/>
      <c r="D24" s="163"/>
      <c r="E24" s="169"/>
      <c r="F24" s="163" t="s">
        <v>40</v>
      </c>
      <c r="G24" s="169">
        <v>3</v>
      </c>
      <c r="H24" s="170"/>
      <c r="I24" s="194"/>
    </row>
    <row r="25" spans="1:23">
      <c r="A25" s="188" t="s">
        <v>41</v>
      </c>
      <c r="B25" s="176">
        <v>35</v>
      </c>
      <c r="C25" s="163" t="s">
        <v>42</v>
      </c>
      <c r="D25" s="163"/>
      <c r="E25" s="169">
        <v>15</v>
      </c>
      <c r="F25" s="163" t="s">
        <v>43</v>
      </c>
      <c r="G25" s="169">
        <v>15</v>
      </c>
      <c r="H25" s="170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45</v>
      </c>
      <c r="G26" s="169">
        <v>10</v>
      </c>
      <c r="H26" s="170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 t="shared" ref="X26:X28" si="0">SUM(L26:W26)</f>
        <v>812</v>
      </c>
      <c r="Y26" s="160">
        <f t="shared" ref="Y26:Y28" si="1">X26/12</f>
        <v>67.6666666666667</v>
      </c>
    </row>
    <row r="27" ht="25.5" spans="1:25">
      <c r="A27" s="189"/>
      <c r="B27" s="177"/>
      <c r="C27" s="163" t="s">
        <v>46</v>
      </c>
      <c r="D27" s="163"/>
      <c r="E27" s="169">
        <v>5</v>
      </c>
      <c r="F27" s="190" t="s">
        <v>47</v>
      </c>
      <c r="G27" s="169">
        <v>5</v>
      </c>
      <c r="H27" s="170"/>
      <c r="I27" s="194"/>
      <c r="K27" s="159">
        <v>64</v>
      </c>
      <c r="L27" s="159">
        <f>64-42</f>
        <v>22</v>
      </c>
      <c r="M27" s="159">
        <f t="shared" ref="M27:O27" si="2">64-46</f>
        <v>18</v>
      </c>
      <c r="N27" s="159">
        <f t="shared" si="2"/>
        <v>18</v>
      </c>
      <c r="O27" s="159">
        <f t="shared" si="2"/>
        <v>18</v>
      </c>
      <c r="P27" s="159">
        <f>64-47</f>
        <v>17</v>
      </c>
      <c r="Q27" s="159">
        <f>64-49</f>
        <v>15</v>
      </c>
      <c r="R27" s="159">
        <f t="shared" ref="R27:U27" si="3">64-55</f>
        <v>9</v>
      </c>
      <c r="S27" s="159">
        <f t="shared" si="3"/>
        <v>9</v>
      </c>
      <c r="T27" s="159">
        <f>64-54</f>
        <v>10</v>
      </c>
      <c r="U27" s="159">
        <f t="shared" si="3"/>
        <v>9</v>
      </c>
      <c r="V27" s="159">
        <f>64-56</f>
        <v>8</v>
      </c>
      <c r="W27" s="159">
        <f>64-57</f>
        <v>7</v>
      </c>
      <c r="X27" s="160">
        <f t="shared" si="0"/>
        <v>160</v>
      </c>
      <c r="Y27" s="160">
        <f t="shared" si="1"/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49</v>
      </c>
      <c r="G28" s="169">
        <v>5</v>
      </c>
      <c r="H28" s="170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 t="shared" si="0"/>
        <v>108</v>
      </c>
      <c r="Y28" s="160">
        <f t="shared" si="1"/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52</v>
      </c>
      <c r="G29" s="169">
        <v>10</v>
      </c>
      <c r="H29" s="170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69">
        <v>5</v>
      </c>
      <c r="F30" s="190" t="s">
        <v>54</v>
      </c>
      <c r="G30" s="169">
        <v>5</v>
      </c>
      <c r="H30" s="170"/>
      <c r="I30" s="194"/>
    </row>
    <row r="31" ht="26.1" customHeight="1" spans="1:9">
      <c r="A31" s="189"/>
      <c r="B31" s="177"/>
      <c r="C31" s="163" t="s">
        <v>55</v>
      </c>
      <c r="D31" s="163"/>
      <c r="E31" s="169">
        <v>5</v>
      </c>
      <c r="F31" s="190" t="s">
        <v>56</v>
      </c>
      <c r="G31" s="169">
        <v>5</v>
      </c>
      <c r="H31" s="170"/>
      <c r="I31" s="194"/>
    </row>
    <row r="32" ht="36" customHeight="1" spans="1:9">
      <c r="A32" s="191"/>
      <c r="B32" s="178"/>
      <c r="C32" s="163" t="s">
        <v>57</v>
      </c>
      <c r="D32" s="163"/>
      <c r="E32" s="169">
        <v>5</v>
      </c>
      <c r="F32" s="190" t="s">
        <v>58</v>
      </c>
      <c r="G32" s="169">
        <v>5</v>
      </c>
      <c r="H32" s="170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69">
        <v>10</v>
      </c>
      <c r="F33" s="193" t="s">
        <v>61</v>
      </c>
      <c r="G33" s="169">
        <v>10</v>
      </c>
      <c r="H33" s="170"/>
      <c r="I33" s="194"/>
    </row>
    <row r="34" spans="1:9">
      <c r="A34" s="163" t="s">
        <v>62</v>
      </c>
      <c r="B34" s="192">
        <f t="shared" ref="B34:G34" si="4">SUM(B14:B33)</f>
        <v>100</v>
      </c>
      <c r="C34" s="169"/>
      <c r="D34" s="169"/>
      <c r="E34" s="192">
        <f t="shared" si="4"/>
        <v>100</v>
      </c>
      <c r="F34" s="169"/>
      <c r="G34" s="192">
        <f t="shared" si="4"/>
        <v>100</v>
      </c>
      <c r="H34" s="170"/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4:D15"/>
    <mergeCell ref="C16:D17"/>
    <mergeCell ref="C18:D19"/>
    <mergeCell ref="C20:D22"/>
    <mergeCell ref="C23:D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121</v>
      </c>
      <c r="D3" s="3"/>
      <c r="E3" s="3"/>
      <c r="F3" s="3"/>
    </row>
    <row r="4" ht="17.25" customHeight="1" spans="1:6">
      <c r="A4" s="2" t="s">
        <v>84</v>
      </c>
      <c r="B4" s="2"/>
      <c r="C4" s="5" t="s">
        <v>122</v>
      </c>
      <c r="D4" s="5"/>
      <c r="E4" s="5"/>
      <c r="F4" s="5"/>
    </row>
    <row r="5" ht="17.25" customHeight="1" spans="1:7">
      <c r="A5" s="6" t="s">
        <v>86</v>
      </c>
      <c r="B5" s="134" t="s">
        <v>123</v>
      </c>
      <c r="C5" s="135" t="s">
        <v>124</v>
      </c>
      <c r="D5" s="135" t="s">
        <v>125</v>
      </c>
      <c r="E5" s="135" t="s">
        <v>126</v>
      </c>
      <c r="F5" s="136" t="s">
        <v>127</v>
      </c>
      <c r="G5" t="s">
        <v>128</v>
      </c>
    </row>
    <row r="6" ht="24.95" customHeight="1" spans="1:6">
      <c r="A6" s="10"/>
      <c r="B6" s="137"/>
      <c r="C6" s="96"/>
      <c r="D6" s="96"/>
      <c r="E6" s="97"/>
      <c r="F6" s="59"/>
    </row>
    <row r="7" ht="24.95" customHeight="1" spans="1:6">
      <c r="A7" s="10"/>
      <c r="B7" s="137"/>
      <c r="C7" s="96"/>
      <c r="D7" s="96"/>
      <c r="E7" s="97"/>
      <c r="F7" s="59"/>
    </row>
    <row r="8" ht="24.95" customHeight="1" spans="1:6">
      <c r="A8" s="10"/>
      <c r="B8" s="137"/>
      <c r="C8" s="96"/>
      <c r="D8" s="96"/>
      <c r="E8" s="97"/>
      <c r="F8" s="59"/>
    </row>
    <row r="9" ht="24.95" customHeight="1" spans="1:6">
      <c r="A9" s="10"/>
      <c r="B9" s="137"/>
      <c r="C9" s="96"/>
      <c r="D9" s="96"/>
      <c r="E9" s="97"/>
      <c r="F9" s="59"/>
    </row>
    <row r="10" ht="24.95" customHeight="1" spans="1:6">
      <c r="A10" s="10"/>
      <c r="B10" s="137"/>
      <c r="C10" s="96"/>
      <c r="D10" s="96"/>
      <c r="E10" s="97"/>
      <c r="F10" s="59"/>
    </row>
    <row r="11" ht="24.95" customHeight="1" spans="1:6">
      <c r="A11" s="10"/>
      <c r="B11" s="137"/>
      <c r="C11" s="96"/>
      <c r="D11" s="96"/>
      <c r="E11" s="97"/>
      <c r="F11" s="59"/>
    </row>
    <row r="12" ht="24.95" customHeight="1" spans="1:6">
      <c r="A12" s="10"/>
      <c r="B12" s="137"/>
      <c r="C12" s="96"/>
      <c r="D12" s="96"/>
      <c r="E12" s="97"/>
      <c r="F12" s="59"/>
    </row>
    <row r="13" ht="24.95" customHeight="1" spans="1:6">
      <c r="A13" s="10"/>
      <c r="B13" s="137"/>
      <c r="C13" s="96"/>
      <c r="D13" s="96"/>
      <c r="E13" s="97"/>
      <c r="F13" s="59"/>
    </row>
    <row r="14" ht="24.95" customHeight="1" spans="1:6">
      <c r="A14" s="10"/>
      <c r="B14" s="137"/>
      <c r="C14" s="96"/>
      <c r="D14" s="96"/>
      <c r="E14" s="97"/>
      <c r="F14" s="59"/>
    </row>
    <row r="15" ht="24.95" customHeight="1" spans="1:6">
      <c r="A15" s="10"/>
      <c r="B15" s="137"/>
      <c r="C15" s="96"/>
      <c r="D15" s="96"/>
      <c r="E15" s="97"/>
      <c r="F15" s="59"/>
    </row>
    <row r="16" ht="24.95" customHeight="1" spans="1:6">
      <c r="A16" s="10"/>
      <c r="B16" s="137"/>
      <c r="C16" s="96"/>
      <c r="D16" s="96"/>
      <c r="E16" s="97"/>
      <c r="F16" s="59"/>
    </row>
    <row r="17" ht="24.95" customHeight="1" spans="1:6">
      <c r="A17" s="10"/>
      <c r="B17" s="137"/>
      <c r="C17" s="96"/>
      <c r="D17" s="96"/>
      <c r="E17" s="97"/>
      <c r="F17" s="59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43998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101" customWidth="1"/>
    <col min="2" max="2" width="19.5" style="101" customWidth="1"/>
    <col min="3" max="3" width="16.875" style="101" customWidth="1"/>
    <col min="4" max="4" width="16.2583333333333" style="101" customWidth="1"/>
    <col min="5" max="5" width="16.375" style="101" customWidth="1"/>
    <col min="6" max="6" width="14.625" style="101" customWidth="1"/>
    <col min="7" max="8" width="9.125" style="101"/>
    <col min="9" max="16384" width="9" style="101"/>
  </cols>
  <sheetData>
    <row r="1" ht="22.5" spans="1:6">
      <c r="A1" s="102" t="s">
        <v>80</v>
      </c>
      <c r="B1" s="102"/>
      <c r="C1" s="102"/>
      <c r="D1" s="102"/>
      <c r="E1" s="102"/>
      <c r="F1" s="102"/>
    </row>
    <row r="2" ht="17.25" customHeight="1" spans="1:6">
      <c r="A2" s="103" t="s">
        <v>1</v>
      </c>
      <c r="B2" s="103"/>
      <c r="C2" s="104" t="s">
        <v>81</v>
      </c>
      <c r="D2" s="104"/>
      <c r="E2" s="104"/>
      <c r="F2" s="104"/>
    </row>
    <row r="3" ht="29.1" customHeight="1" spans="1:6">
      <c r="A3" s="105" t="s">
        <v>82</v>
      </c>
      <c r="B3" s="103"/>
      <c r="C3" s="104" t="s">
        <v>129</v>
      </c>
      <c r="D3" s="104"/>
      <c r="E3" s="104"/>
      <c r="F3" s="104"/>
    </row>
    <row r="4" ht="17.25" customHeight="1" spans="1:6">
      <c r="A4" s="103" t="s">
        <v>84</v>
      </c>
      <c r="B4" s="103"/>
      <c r="C4" s="106" t="s">
        <v>130</v>
      </c>
      <c r="D4" s="106"/>
      <c r="E4" s="107"/>
      <c r="F4" s="107"/>
    </row>
    <row r="5" ht="17.25" customHeight="1" spans="1:7">
      <c r="A5" s="108" t="s">
        <v>86</v>
      </c>
      <c r="B5" s="96"/>
      <c r="C5" s="96"/>
      <c r="D5" s="109"/>
      <c r="E5" s="110"/>
      <c r="F5" s="111"/>
      <c r="G5" s="101" t="s">
        <v>131</v>
      </c>
    </row>
    <row r="6" ht="17.25" customHeight="1" spans="1:10">
      <c r="A6" s="112"/>
      <c r="B6" s="96"/>
      <c r="C6" s="96"/>
      <c r="D6" s="109"/>
      <c r="E6" s="110"/>
      <c r="F6" s="111"/>
      <c r="G6" s="101" t="s">
        <v>132</v>
      </c>
      <c r="J6" s="101" t="s">
        <v>133</v>
      </c>
    </row>
    <row r="7" ht="17.25" customHeight="1" spans="1:7">
      <c r="A7" s="112"/>
      <c r="B7" s="96"/>
      <c r="C7" s="96"/>
      <c r="D7" s="109"/>
      <c r="E7" s="110"/>
      <c r="F7" s="111"/>
      <c r="G7" s="101" t="s">
        <v>134</v>
      </c>
    </row>
    <row r="8" ht="17.25" customHeight="1" spans="1:7">
      <c r="A8" s="112"/>
      <c r="B8" s="96"/>
      <c r="C8" s="96"/>
      <c r="D8" s="109"/>
      <c r="E8" s="110"/>
      <c r="F8" s="111"/>
      <c r="G8" s="101" t="s">
        <v>135</v>
      </c>
    </row>
    <row r="9" ht="17.25" customHeight="1" spans="1:7">
      <c r="A9" s="112"/>
      <c r="B9" s="96"/>
      <c r="C9" s="96"/>
      <c r="D9" s="109"/>
      <c r="E9" s="110"/>
      <c r="F9" s="111"/>
      <c r="G9" s="101" t="s">
        <v>136</v>
      </c>
    </row>
    <row r="10" ht="17.25" customHeight="1" spans="1:7">
      <c r="A10" s="112"/>
      <c r="B10" s="96"/>
      <c r="C10" s="96"/>
      <c r="D10" s="109"/>
      <c r="E10" s="110"/>
      <c r="F10" s="111"/>
      <c r="G10" s="101" t="s">
        <v>137</v>
      </c>
    </row>
    <row r="11" ht="17.25" customHeight="1" spans="1:7">
      <c r="A11" s="112"/>
      <c r="B11" s="113"/>
      <c r="C11" s="114"/>
      <c r="D11" s="115"/>
      <c r="F11" s="116"/>
      <c r="G11" s="117"/>
    </row>
    <row r="12" ht="15.75" customHeight="1" spans="1:7">
      <c r="A12" s="112"/>
      <c r="B12" s="113"/>
      <c r="C12" s="114"/>
      <c r="D12" s="115"/>
      <c r="E12" s="115"/>
      <c r="F12" s="116"/>
      <c r="G12" s="117"/>
    </row>
    <row r="13" ht="15.75" customHeight="1" spans="1:7">
      <c r="A13" s="112"/>
      <c r="B13" s="96"/>
      <c r="C13" s="96"/>
      <c r="D13" s="118"/>
      <c r="E13" s="115"/>
      <c r="F13" s="116"/>
      <c r="G13" s="117"/>
    </row>
    <row r="14" ht="14.25" customHeight="1" spans="1:7">
      <c r="A14" s="112"/>
      <c r="B14" s="96"/>
      <c r="C14" s="96"/>
      <c r="D14" s="118"/>
      <c r="E14" s="115"/>
      <c r="F14" s="116"/>
      <c r="G14" s="117"/>
    </row>
    <row r="15" ht="42.75" customHeight="1" spans="1:7">
      <c r="A15" s="112"/>
      <c r="B15" s="96"/>
      <c r="C15" s="96"/>
      <c r="D15" s="118"/>
      <c r="E15" s="115"/>
      <c r="F15" s="116"/>
      <c r="G15" s="117"/>
    </row>
    <row r="16" ht="28.5" customHeight="1" spans="1:7">
      <c r="A16" s="112"/>
      <c r="B16" s="96"/>
      <c r="C16" s="96"/>
      <c r="D16" s="118"/>
      <c r="E16" s="115"/>
      <c r="F16" s="116"/>
      <c r="G16" s="117"/>
    </row>
    <row r="17" ht="14.25" customHeight="1" spans="1:7">
      <c r="A17" s="112"/>
      <c r="B17" s="96"/>
      <c r="C17" s="96"/>
      <c r="D17" s="118"/>
      <c r="E17" s="115"/>
      <c r="F17" s="116"/>
      <c r="G17" s="117"/>
    </row>
    <row r="18" ht="15.75" customHeight="1" spans="1:7">
      <c r="A18" s="112"/>
      <c r="B18" s="96"/>
      <c r="C18" s="96"/>
      <c r="D18" s="118"/>
      <c r="E18" s="115"/>
      <c r="F18" s="116"/>
      <c r="G18" s="117"/>
    </row>
    <row r="19" ht="15" customHeight="1" spans="1:7">
      <c r="A19" s="112"/>
      <c r="B19" s="96"/>
      <c r="C19" s="96"/>
      <c r="D19" s="109"/>
      <c r="E19" s="115"/>
      <c r="F19" s="116"/>
      <c r="G19" s="117"/>
    </row>
    <row r="20" ht="15.75" customHeight="1" spans="1:6">
      <c r="A20" s="112"/>
      <c r="B20" s="96"/>
      <c r="C20" s="119"/>
      <c r="D20" s="109"/>
      <c r="E20" s="115"/>
      <c r="F20" s="116"/>
    </row>
    <row r="21" ht="15.75" customHeight="1" spans="1:6">
      <c r="A21" s="112"/>
      <c r="B21" s="96"/>
      <c r="C21" s="119"/>
      <c r="D21" s="109"/>
      <c r="E21" s="115"/>
      <c r="F21" s="116"/>
    </row>
    <row r="22" ht="15.75" customHeight="1" spans="1:6">
      <c r="A22" s="112"/>
      <c r="B22" s="96"/>
      <c r="C22" s="119"/>
      <c r="D22" s="109"/>
      <c r="E22" s="115"/>
      <c r="F22" s="116"/>
    </row>
    <row r="23" ht="15.75" customHeight="1" spans="1:6">
      <c r="A23" s="112"/>
      <c r="B23" s="120"/>
      <c r="C23" s="115"/>
      <c r="D23" s="115"/>
      <c r="E23" s="115"/>
      <c r="F23" s="116"/>
    </row>
    <row r="24" ht="15.75" customHeight="1" spans="1:6">
      <c r="A24" s="112"/>
      <c r="B24" s="113"/>
      <c r="C24" s="114"/>
      <c r="D24" s="115"/>
      <c r="E24" s="115"/>
      <c r="F24" s="116"/>
    </row>
    <row r="25" ht="14.25" spans="1:8">
      <c r="A25" s="112"/>
      <c r="B25" s="120"/>
      <c r="C25" s="115"/>
      <c r="D25" s="115"/>
      <c r="E25" s="115"/>
      <c r="F25" s="116"/>
      <c r="G25" s="117">
        <v>43693</v>
      </c>
      <c r="H25" s="101">
        <v>200</v>
      </c>
    </row>
    <row r="26" ht="15.75" customHeight="1" spans="1:8">
      <c r="A26" s="112"/>
      <c r="B26" s="120"/>
      <c r="C26" s="115"/>
      <c r="D26" s="115"/>
      <c r="E26" s="115"/>
      <c r="F26" s="116"/>
      <c r="G26" s="117">
        <v>43782</v>
      </c>
      <c r="H26" s="101">
        <v>300</v>
      </c>
    </row>
    <row r="27" ht="15.75" customHeight="1" spans="1:8">
      <c r="A27" s="121"/>
      <c r="B27" s="122"/>
      <c r="C27" s="123"/>
      <c r="D27" s="123"/>
      <c r="E27" s="123"/>
      <c r="F27" s="124"/>
      <c r="G27" s="117">
        <v>43765</v>
      </c>
      <c r="H27" s="101">
        <v>300</v>
      </c>
    </row>
    <row r="28" ht="15.75" customHeight="1" spans="1:8">
      <c r="A28" s="125" t="s">
        <v>138</v>
      </c>
      <c r="B28" s="126"/>
      <c r="C28" s="127"/>
      <c r="D28" s="105" t="s">
        <v>102</v>
      </c>
      <c r="E28" s="105"/>
      <c r="F28" s="128">
        <v>43998</v>
      </c>
      <c r="G28" s="117">
        <v>43770</v>
      </c>
      <c r="H28" s="101">
        <v>300</v>
      </c>
    </row>
    <row r="29" customHeight="1" spans="1:8">
      <c r="A29" s="106" t="s">
        <v>103</v>
      </c>
      <c r="B29" s="129" t="s">
        <v>104</v>
      </c>
      <c r="C29" s="129"/>
      <c r="D29" s="129"/>
      <c r="E29" s="129"/>
      <c r="F29" s="129"/>
      <c r="G29" s="117">
        <v>43768</v>
      </c>
      <c r="H29" s="101">
        <v>300</v>
      </c>
    </row>
    <row r="30" customHeight="1" spans="1:8">
      <c r="A30" s="106"/>
      <c r="B30" s="129"/>
      <c r="C30" s="129"/>
      <c r="D30" s="129"/>
      <c r="E30" s="129"/>
      <c r="F30" s="129"/>
      <c r="G30" s="117">
        <v>43778</v>
      </c>
      <c r="H30" s="101">
        <v>300</v>
      </c>
    </row>
    <row r="31" customHeight="1" spans="1:8">
      <c r="A31" s="106"/>
      <c r="B31" s="129"/>
      <c r="C31" s="129"/>
      <c r="D31" s="129"/>
      <c r="E31" s="129"/>
      <c r="F31" s="129"/>
      <c r="G31" s="117">
        <v>43767</v>
      </c>
      <c r="H31" s="101">
        <v>300</v>
      </c>
    </row>
    <row r="32" customHeight="1" spans="1:8">
      <c r="A32" s="106"/>
      <c r="B32" s="129"/>
      <c r="C32" s="129"/>
      <c r="D32" s="129"/>
      <c r="E32" s="129"/>
      <c r="F32" s="129"/>
      <c r="G32" s="117">
        <v>43769</v>
      </c>
      <c r="H32" s="101">
        <v>300</v>
      </c>
    </row>
    <row r="33" customHeight="1" spans="1:6">
      <c r="A33" s="106"/>
      <c r="B33" s="129"/>
      <c r="C33" s="129"/>
      <c r="D33" s="129"/>
      <c r="E33" s="129"/>
      <c r="F33" s="129"/>
    </row>
    <row r="34" customHeight="1" spans="1:6">
      <c r="A34" s="106"/>
      <c r="B34" s="129"/>
      <c r="C34" s="129"/>
      <c r="D34" s="129"/>
      <c r="E34" s="129"/>
      <c r="F34" s="129"/>
    </row>
    <row r="35" ht="15" customHeight="1" spans="1:8">
      <c r="A35" s="106"/>
      <c r="B35" s="129"/>
      <c r="C35" s="129"/>
      <c r="D35" s="129"/>
      <c r="E35" s="129"/>
      <c r="F35" s="129"/>
      <c r="H35" s="101">
        <f>SUM(H11:H34)</f>
        <v>2300</v>
      </c>
    </row>
    <row r="36" ht="39.95" customHeight="1" spans="1:6">
      <c r="A36" s="106"/>
      <c r="B36" s="130" t="s">
        <v>105</v>
      </c>
      <c r="C36" s="131"/>
      <c r="D36" s="132"/>
      <c r="E36" s="130" t="s">
        <v>106</v>
      </c>
      <c r="F36" s="131"/>
    </row>
    <row r="37" spans="1:5">
      <c r="A37" s="133"/>
      <c r="E37" s="101" t="s">
        <v>107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139</v>
      </c>
      <c r="D3" s="3"/>
      <c r="E3" s="3"/>
      <c r="F3" s="3"/>
    </row>
    <row r="4" ht="17.25" customHeight="1" spans="1:6">
      <c r="A4" s="2" t="s">
        <v>84</v>
      </c>
      <c r="B4" s="2"/>
      <c r="C4" s="5" t="s">
        <v>140</v>
      </c>
      <c r="D4" s="5"/>
      <c r="E4" s="5"/>
      <c r="F4" s="5"/>
    </row>
    <row r="5" ht="48" customHeight="1" spans="1:14">
      <c r="A5" s="6" t="s">
        <v>86</v>
      </c>
      <c r="B5" s="7"/>
      <c r="C5" s="8"/>
      <c r="D5" s="8"/>
      <c r="E5" s="8"/>
      <c r="F5" s="9"/>
      <c r="G5" t="s">
        <v>141</v>
      </c>
      <c r="H5" s="40" t="s">
        <v>142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143</v>
      </c>
    </row>
    <row r="7" ht="17.25" customHeight="1" spans="1:8">
      <c r="A7" s="10"/>
      <c r="B7" s="11"/>
      <c r="C7" s="12"/>
      <c r="D7" s="12"/>
      <c r="E7" s="12"/>
      <c r="F7" s="13"/>
      <c r="H7" t="s">
        <v>144</v>
      </c>
    </row>
    <row r="8" ht="17.25" customHeight="1" spans="1:8">
      <c r="A8" s="10"/>
      <c r="B8" s="11"/>
      <c r="C8" s="12"/>
      <c r="D8" s="12"/>
      <c r="E8" s="12"/>
      <c r="F8" s="13"/>
      <c r="H8" t="s">
        <v>145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146</v>
      </c>
    </row>
    <row r="11" ht="17.25" customHeight="1" spans="1:8">
      <c r="A11" s="10"/>
      <c r="B11" s="11"/>
      <c r="C11" s="12"/>
      <c r="D11" s="12"/>
      <c r="E11" s="12"/>
      <c r="F11" s="13"/>
      <c r="H11" t="s">
        <v>147</v>
      </c>
    </row>
    <row r="12" ht="15.75" customHeight="1" spans="1:8">
      <c r="A12" s="10"/>
      <c r="B12" s="11"/>
      <c r="C12" s="12"/>
      <c r="D12" s="12"/>
      <c r="E12" s="12"/>
      <c r="F12" s="13"/>
      <c r="H12" t="s">
        <v>148</v>
      </c>
    </row>
    <row r="13" ht="15.75" customHeight="1" spans="1:8">
      <c r="A13" s="10"/>
      <c r="B13" s="11"/>
      <c r="C13" s="12"/>
      <c r="D13" s="12"/>
      <c r="E13" s="12"/>
      <c r="F13" s="13"/>
      <c r="H13" t="s">
        <v>149</v>
      </c>
    </row>
    <row r="14" ht="14.25" customHeight="1" spans="1:8">
      <c r="A14" s="10"/>
      <c r="B14" s="11"/>
      <c r="C14" s="12"/>
      <c r="D14" s="12"/>
      <c r="E14" s="12"/>
      <c r="F14" s="13"/>
      <c r="H14" t="s">
        <v>150</v>
      </c>
    </row>
    <row r="15" ht="42.75" customHeight="1" spans="1:8">
      <c r="A15" s="10"/>
      <c r="B15" s="11"/>
      <c r="C15" s="12"/>
      <c r="D15" s="12"/>
      <c r="E15" s="12"/>
      <c r="F15" s="13"/>
      <c r="H15" t="s">
        <v>151</v>
      </c>
    </row>
    <row r="16" ht="28.5" customHeight="1" spans="1:8">
      <c r="A16" s="10"/>
      <c r="B16" s="11"/>
      <c r="C16" s="12"/>
      <c r="D16" s="12"/>
      <c r="E16" s="12"/>
      <c r="F16" s="13"/>
      <c r="H16" t="s">
        <v>152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81</v>
      </c>
      <c r="D2" s="3"/>
      <c r="E2" s="3"/>
      <c r="F2" s="3"/>
    </row>
    <row r="3" ht="29.1" customHeight="1" spans="1:6">
      <c r="A3" s="4" t="s">
        <v>82</v>
      </c>
      <c r="B3" s="2"/>
      <c r="C3" s="3" t="s">
        <v>121</v>
      </c>
      <c r="D3" s="3"/>
      <c r="E3" s="3"/>
      <c r="F3" s="3"/>
    </row>
    <row r="4" ht="17.25" customHeight="1" spans="1:6">
      <c r="A4" s="2" t="s">
        <v>84</v>
      </c>
      <c r="B4" s="2"/>
      <c r="C4" s="5" t="s">
        <v>153</v>
      </c>
      <c r="D4" s="5"/>
      <c r="E4" s="5"/>
      <c r="F4" s="5"/>
    </row>
    <row r="5" ht="17.25" customHeight="1" spans="1:6">
      <c r="A5" s="92" t="s">
        <v>154</v>
      </c>
      <c r="B5" s="4" t="s">
        <v>155</v>
      </c>
      <c r="C5" s="5" t="s">
        <v>125</v>
      </c>
      <c r="D5" s="5" t="s">
        <v>126</v>
      </c>
      <c r="E5" s="5" t="s">
        <v>156</v>
      </c>
      <c r="F5" s="5"/>
    </row>
    <row r="6" ht="51" customHeight="1" spans="1:6">
      <c r="A6" s="6" t="s">
        <v>86</v>
      </c>
      <c r="B6" s="93" t="s">
        <v>157</v>
      </c>
      <c r="C6" s="93" t="s">
        <v>158</v>
      </c>
      <c r="D6" s="94">
        <v>750</v>
      </c>
      <c r="E6" s="95" t="s">
        <v>159</v>
      </c>
      <c r="F6" s="95"/>
    </row>
    <row r="7" ht="51" customHeight="1" spans="1:6">
      <c r="A7" s="10"/>
      <c r="B7" s="96" t="s">
        <v>160</v>
      </c>
      <c r="C7" s="96" t="s">
        <v>158</v>
      </c>
      <c r="D7" s="97">
        <v>2623</v>
      </c>
      <c r="E7" s="98"/>
      <c r="F7" s="98"/>
    </row>
    <row r="8" ht="51" customHeight="1" spans="1:6">
      <c r="A8" s="10"/>
      <c r="B8" s="96" t="s">
        <v>161</v>
      </c>
      <c r="C8" s="96" t="s">
        <v>158</v>
      </c>
      <c r="D8" s="97">
        <v>3514</v>
      </c>
      <c r="E8" s="98"/>
      <c r="F8" s="98"/>
    </row>
    <row r="9" ht="51" customHeight="1" spans="1:6">
      <c r="A9" s="10"/>
      <c r="B9" s="96" t="s">
        <v>162</v>
      </c>
      <c r="C9" s="96" t="s">
        <v>158</v>
      </c>
      <c r="D9" s="97">
        <v>7117</v>
      </c>
      <c r="E9" s="98"/>
      <c r="F9" s="98"/>
    </row>
    <row r="10" ht="51" customHeight="1" spans="1:6">
      <c r="A10" s="10"/>
      <c r="B10" s="96" t="s">
        <v>163</v>
      </c>
      <c r="C10" s="96" t="s">
        <v>158</v>
      </c>
      <c r="D10" s="97">
        <v>2181</v>
      </c>
      <c r="E10" s="98"/>
      <c r="F10" s="98"/>
    </row>
    <row r="11" ht="51" customHeight="1" spans="1:6">
      <c r="A11" s="10"/>
      <c r="B11" s="96" t="s">
        <v>164</v>
      </c>
      <c r="C11" s="96" t="s">
        <v>158</v>
      </c>
      <c r="D11" s="97">
        <v>599</v>
      </c>
      <c r="E11" s="98"/>
      <c r="F11" s="98"/>
    </row>
    <row r="12" ht="51" customHeight="1" spans="1:6">
      <c r="A12" s="10"/>
      <c r="B12" s="96" t="s">
        <v>165</v>
      </c>
      <c r="C12" s="96" t="s">
        <v>158</v>
      </c>
      <c r="D12" s="97">
        <v>2898</v>
      </c>
      <c r="E12" s="98"/>
      <c r="F12" s="98"/>
    </row>
    <row r="13" ht="27.95" customHeight="1" spans="1:6">
      <c r="A13" s="18" t="s">
        <v>166</v>
      </c>
      <c r="B13" s="19"/>
      <c r="C13" s="20"/>
      <c r="D13" s="4" t="s">
        <v>102</v>
      </c>
      <c r="E13" s="4"/>
      <c r="F13" s="21">
        <v>44084</v>
      </c>
    </row>
    <row r="14" customHeight="1" spans="1:6">
      <c r="A14" s="5" t="s">
        <v>103</v>
      </c>
      <c r="B14" s="22" t="s">
        <v>104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.1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105</v>
      </c>
      <c r="C21" s="99"/>
      <c r="D21" s="100"/>
      <c r="E21" s="23" t="s">
        <v>106</v>
      </c>
      <c r="F21" s="24"/>
    </row>
    <row r="22" spans="1:5">
      <c r="A22" s="26"/>
      <c r="E22" t="s">
        <v>107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5833333333333" customWidth="1"/>
    <col min="2" max="2" width="22.125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8" customWidth="1"/>
  </cols>
  <sheetData>
    <row r="1" ht="22.5" spans="1:8">
      <c r="A1" s="49" t="s">
        <v>167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2020年度脱贫人口小额信贷第二批贴息资金</v>
      </c>
      <c r="D2" s="3"/>
      <c r="E2" s="3"/>
      <c r="F2" s="3"/>
      <c r="G2" s="3"/>
      <c r="H2" s="53"/>
    </row>
    <row r="3" ht="29.1" customHeight="1" spans="1:8">
      <c r="A3" s="4" t="s">
        <v>168</v>
      </c>
      <c r="B3" s="52"/>
      <c r="C3" s="3" t="str">
        <f>项目支出绩效评分表!H4</f>
        <v>永修县乡村振兴局</v>
      </c>
      <c r="D3" s="3"/>
      <c r="E3" s="3"/>
      <c r="F3" s="3"/>
      <c r="G3" s="3"/>
      <c r="H3" s="53"/>
    </row>
    <row r="4" ht="29.1" customHeight="1" spans="1:8">
      <c r="A4" s="4" t="s">
        <v>169</v>
      </c>
      <c r="B4" s="4"/>
      <c r="C4" s="6" t="s">
        <v>55</v>
      </c>
      <c r="D4" s="6"/>
      <c r="E4" s="6"/>
      <c r="F4" s="4"/>
      <c r="G4" s="4"/>
      <c r="H4" s="4"/>
    </row>
    <row r="5" ht="39" customHeight="1" spans="1:8">
      <c r="A5" s="54"/>
      <c r="B5" s="55" t="s">
        <v>170</v>
      </c>
      <c r="C5" s="56" t="s">
        <v>171</v>
      </c>
      <c r="D5" s="57"/>
      <c r="E5" s="58" t="s">
        <v>172</v>
      </c>
      <c r="F5" s="58"/>
      <c r="G5" s="58" t="s">
        <v>173</v>
      </c>
      <c r="H5" s="59"/>
    </row>
    <row r="6" ht="162.95" customHeight="1" spans="1:8">
      <c r="A6" s="60">
        <v>1</v>
      </c>
      <c r="B6" s="61" t="s">
        <v>174</v>
      </c>
      <c r="C6" s="62" t="s">
        <v>175</v>
      </c>
      <c r="D6" s="63"/>
      <c r="E6" s="58">
        <v>10</v>
      </c>
      <c r="F6" s="58"/>
      <c r="G6" s="58">
        <v>8.5</v>
      </c>
      <c r="H6" s="59"/>
    </row>
    <row r="7" ht="39" customHeight="1" spans="1:8">
      <c r="A7" s="60"/>
      <c r="B7" s="61"/>
      <c r="C7" s="62"/>
      <c r="D7" s="64"/>
      <c r="E7" s="64"/>
      <c r="F7" s="64"/>
      <c r="G7" s="63"/>
      <c r="H7" s="59"/>
    </row>
    <row r="8" ht="33.95" customHeight="1" spans="1:8">
      <c r="A8" s="60"/>
      <c r="B8" s="61" t="s">
        <v>176</v>
      </c>
      <c r="C8" s="62" t="s">
        <v>177</v>
      </c>
      <c r="D8" s="64"/>
      <c r="E8" s="64"/>
      <c r="F8" s="64"/>
      <c r="G8" s="64"/>
      <c r="H8" s="63"/>
    </row>
    <row r="9" s="47" customFormat="1" ht="39" customHeight="1" spans="1:8">
      <c r="A9" s="73"/>
      <c r="B9" s="68"/>
      <c r="C9" s="74"/>
      <c r="D9" s="75"/>
      <c r="E9" s="75"/>
      <c r="F9" s="76"/>
      <c r="G9" s="77"/>
      <c r="H9" s="78"/>
    </row>
    <row r="10" s="47" customFormat="1" ht="24" customHeight="1" spans="1:8">
      <c r="A10" s="73"/>
      <c r="B10" s="79"/>
      <c r="C10" s="80"/>
      <c r="D10" s="80"/>
      <c r="E10" s="81"/>
      <c r="F10" s="82"/>
      <c r="G10" s="83"/>
      <c r="H10" s="78"/>
    </row>
    <row r="11" ht="24" customHeight="1" spans="1:8">
      <c r="A11" s="18" t="s">
        <v>178</v>
      </c>
      <c r="B11" s="19"/>
      <c r="C11" s="20"/>
      <c r="D11" s="4" t="s">
        <v>102</v>
      </c>
      <c r="E11" s="4"/>
      <c r="F11" s="84">
        <v>44510</v>
      </c>
      <c r="G11" s="85"/>
      <c r="H11" s="86"/>
    </row>
    <row r="12" customHeight="1" spans="1:8">
      <c r="A12" s="87" t="s">
        <v>179</v>
      </c>
      <c r="B12" s="2" t="s">
        <v>180</v>
      </c>
      <c r="C12" s="2"/>
      <c r="D12" s="2"/>
      <c r="E12" s="2"/>
      <c r="F12" s="2"/>
      <c r="G12" s="2"/>
      <c r="H12" s="2"/>
    </row>
    <row r="13" customHeight="1" spans="1:8">
      <c r="A13" s="87"/>
      <c r="B13" s="2"/>
      <c r="C13" s="2"/>
      <c r="D13" s="2"/>
      <c r="E13" s="2"/>
      <c r="F13" s="2"/>
      <c r="G13" s="2"/>
      <c r="H13" s="2"/>
    </row>
    <row r="14" customHeight="1" spans="1:8">
      <c r="A14" s="87"/>
      <c r="B14" s="2"/>
      <c r="C14" s="2"/>
      <c r="D14" s="2"/>
      <c r="E14" s="2"/>
      <c r="F14" s="2"/>
      <c r="G14" s="2"/>
      <c r="H14" s="2"/>
    </row>
    <row r="15" customHeight="1" spans="1:8">
      <c r="A15" s="87"/>
      <c r="B15" s="2"/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ht="9" customHeight="1" spans="1:8">
      <c r="A17" s="87"/>
      <c r="B17" s="2"/>
      <c r="C17" s="2"/>
      <c r="D17" s="2"/>
      <c r="E17" s="2"/>
      <c r="F17" s="2"/>
      <c r="G17" s="2"/>
      <c r="H17" s="2"/>
    </row>
    <row r="18" ht="15" hidden="1" customHeight="1" spans="1:8">
      <c r="A18" s="87"/>
      <c r="B18" s="2"/>
      <c r="C18" s="2"/>
      <c r="D18" s="2"/>
      <c r="E18" s="2"/>
      <c r="F18" s="2"/>
      <c r="G18" s="2"/>
      <c r="H18" s="2"/>
    </row>
    <row r="19" ht="39.95" customHeight="1" spans="1:8">
      <c r="A19" s="18" t="s">
        <v>181</v>
      </c>
      <c r="B19" s="19"/>
      <c r="C19" s="20"/>
      <c r="D19" s="73"/>
      <c r="E19" s="88" t="s">
        <v>106</v>
      </c>
      <c r="F19" s="89"/>
      <c r="G19" s="89"/>
      <c r="H19" s="90"/>
    </row>
    <row r="20" ht="14.25" spans="1:8">
      <c r="A20" s="91"/>
      <c r="B20" s="47"/>
      <c r="C20" s="47"/>
      <c r="D20" s="47"/>
      <c r="E20" s="47" t="s">
        <v>107</v>
      </c>
      <c r="F20" s="47"/>
      <c r="G20" s="47"/>
      <c r="H20" s="47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5833333333333" customWidth="1"/>
    <col min="2" max="2" width="18.2583333333333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8" customWidth="1"/>
  </cols>
  <sheetData>
    <row r="1" ht="22.5" spans="1:8">
      <c r="A1" s="49" t="s">
        <v>167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2020年度脱贫人口小额信贷第二批贴息资金</v>
      </c>
      <c r="D2" s="3"/>
      <c r="E2" s="3"/>
      <c r="F2" s="3"/>
      <c r="G2" s="3"/>
      <c r="H2" s="53"/>
    </row>
    <row r="3" ht="29.1" customHeight="1" spans="1:8">
      <c r="A3" s="4" t="s">
        <v>168</v>
      </c>
      <c r="B3" s="52"/>
      <c r="C3" s="3" t="str">
        <f>项目支出绩效评分表!H4</f>
        <v>永修县乡村振兴局</v>
      </c>
      <c r="D3" s="3"/>
      <c r="E3" s="3"/>
      <c r="F3" s="3"/>
      <c r="G3" s="3"/>
      <c r="H3" s="53"/>
    </row>
    <row r="4" ht="29.1" customHeight="1" spans="1:8">
      <c r="A4" s="4" t="s">
        <v>169</v>
      </c>
      <c r="B4" s="4"/>
      <c r="C4" s="6" t="s">
        <v>182</v>
      </c>
      <c r="D4" s="6"/>
      <c r="E4" s="6"/>
      <c r="F4" s="4"/>
      <c r="G4" s="4"/>
      <c r="H4" s="4"/>
    </row>
    <row r="5" ht="39" customHeight="1" spans="1:8">
      <c r="A5" s="54"/>
      <c r="B5" s="55" t="s">
        <v>183</v>
      </c>
      <c r="C5" s="56" t="s">
        <v>171</v>
      </c>
      <c r="D5" s="57"/>
      <c r="E5" s="58" t="s">
        <v>172</v>
      </c>
      <c r="F5" s="58"/>
      <c r="G5" s="58" t="s">
        <v>173</v>
      </c>
      <c r="H5" s="59"/>
    </row>
    <row r="6" ht="78.95" customHeight="1" spans="1:8">
      <c r="A6" s="60">
        <v>1</v>
      </c>
      <c r="B6" s="61" t="s">
        <v>184</v>
      </c>
      <c r="C6" s="62" t="s">
        <v>185</v>
      </c>
      <c r="D6" s="63"/>
      <c r="E6" s="58">
        <v>3</v>
      </c>
      <c r="F6" s="58"/>
      <c r="G6" s="58">
        <v>2.6</v>
      </c>
      <c r="H6" s="59"/>
    </row>
    <row r="7" ht="39" customHeight="1" spans="1:8">
      <c r="A7" s="60"/>
      <c r="B7" s="61" t="s">
        <v>186</v>
      </c>
      <c r="C7" s="62" t="s">
        <v>187</v>
      </c>
      <c r="D7" s="64"/>
      <c r="E7" s="64"/>
      <c r="F7" s="64"/>
      <c r="G7" s="63"/>
      <c r="H7" s="59"/>
    </row>
    <row r="8" ht="54" customHeight="1" spans="1:8">
      <c r="A8" s="60">
        <v>2</v>
      </c>
      <c r="B8" s="61" t="s">
        <v>188</v>
      </c>
      <c r="C8" s="62" t="s">
        <v>189</v>
      </c>
      <c r="D8" s="63"/>
      <c r="E8" s="58">
        <v>3</v>
      </c>
      <c r="F8" s="65"/>
      <c r="G8" s="66">
        <v>2.6</v>
      </c>
      <c r="H8" s="59"/>
    </row>
    <row r="9" ht="33.95" customHeight="1" spans="1:8">
      <c r="A9" s="60"/>
      <c r="B9" s="61" t="s">
        <v>186</v>
      </c>
      <c r="C9" s="62" t="s">
        <v>190</v>
      </c>
      <c r="D9" s="64"/>
      <c r="E9" s="64"/>
      <c r="F9" s="64"/>
      <c r="G9" s="64"/>
      <c r="H9" s="63"/>
    </row>
    <row r="10" ht="60" customHeight="1" spans="1:8">
      <c r="A10" s="60">
        <v>3</v>
      </c>
      <c r="B10" s="61" t="s">
        <v>191</v>
      </c>
      <c r="C10" s="62" t="s">
        <v>192</v>
      </c>
      <c r="D10" s="63"/>
      <c r="E10" s="67">
        <v>4</v>
      </c>
      <c r="F10" s="68"/>
      <c r="G10" s="66">
        <v>3.4</v>
      </c>
      <c r="H10" s="59"/>
    </row>
    <row r="11" s="41" customFormat="1" ht="41.1" customHeight="1" spans="1:8">
      <c r="A11" s="69"/>
      <c r="B11" s="61" t="s">
        <v>186</v>
      </c>
      <c r="C11" s="70" t="s">
        <v>193</v>
      </c>
      <c r="D11" s="71"/>
      <c r="E11" s="71"/>
      <c r="F11" s="71"/>
      <c r="G11" s="71"/>
      <c r="H11" s="72"/>
    </row>
    <row r="12" s="47" customFormat="1" ht="39" customHeight="1" spans="1:8">
      <c r="A12" s="73"/>
      <c r="B12" s="68"/>
      <c r="C12" s="74"/>
      <c r="D12" s="75"/>
      <c r="E12" s="75"/>
      <c r="F12" s="76"/>
      <c r="G12" s="77"/>
      <c r="H12" s="78"/>
    </row>
    <row r="13" s="47" customFormat="1" ht="24" customHeight="1" spans="1:8">
      <c r="A13" s="73"/>
      <c r="B13" s="79"/>
      <c r="C13" s="80"/>
      <c r="D13" s="80"/>
      <c r="E13" s="81"/>
      <c r="F13" s="82"/>
      <c r="G13" s="83"/>
      <c r="H13" s="78"/>
    </row>
    <row r="14" ht="24" customHeight="1" spans="1:8">
      <c r="A14" s="18" t="s">
        <v>178</v>
      </c>
      <c r="B14" s="19"/>
      <c r="C14" s="20"/>
      <c r="D14" s="4" t="s">
        <v>102</v>
      </c>
      <c r="E14" s="4"/>
      <c r="F14" s="84">
        <v>44510</v>
      </c>
      <c r="G14" s="85"/>
      <c r="H14" s="86"/>
    </row>
    <row r="15" customHeight="1" spans="1:8">
      <c r="A15" s="87" t="s">
        <v>179</v>
      </c>
      <c r="B15" s="2" t="s">
        <v>180</v>
      </c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customHeight="1" spans="1:8">
      <c r="A17" s="87"/>
      <c r="B17" s="2"/>
      <c r="C17" s="2"/>
      <c r="D17" s="2"/>
      <c r="E17" s="2"/>
      <c r="F17" s="2"/>
      <c r="G17" s="2"/>
      <c r="H17" s="2"/>
    </row>
    <row r="18" customHeight="1" spans="1:8">
      <c r="A18" s="87"/>
      <c r="B18" s="2"/>
      <c r="C18" s="2"/>
      <c r="D18" s="2"/>
      <c r="E18" s="2"/>
      <c r="F18" s="2"/>
      <c r="G18" s="2"/>
      <c r="H18" s="2"/>
    </row>
    <row r="19" customHeight="1" spans="1:8">
      <c r="A19" s="87"/>
      <c r="B19" s="2"/>
      <c r="C19" s="2"/>
      <c r="D19" s="2"/>
      <c r="E19" s="2"/>
      <c r="F19" s="2"/>
      <c r="G19" s="2"/>
      <c r="H19" s="2"/>
    </row>
    <row r="20" ht="9" customHeight="1" spans="1:8">
      <c r="A20" s="87"/>
      <c r="B20" s="2"/>
      <c r="C20" s="2"/>
      <c r="D20" s="2"/>
      <c r="E20" s="2"/>
      <c r="F20" s="2"/>
      <c r="G20" s="2"/>
      <c r="H20" s="2"/>
    </row>
    <row r="21" ht="15" hidden="1" customHeight="1" spans="1:8">
      <c r="A21" s="87"/>
      <c r="B21" s="2"/>
      <c r="C21" s="2"/>
      <c r="D21" s="2"/>
      <c r="E21" s="2"/>
      <c r="F21" s="2"/>
      <c r="G21" s="2"/>
      <c r="H21" s="2"/>
    </row>
    <row r="22" ht="39.95" customHeight="1" spans="1:8">
      <c r="A22" s="18" t="s">
        <v>181</v>
      </c>
      <c r="B22" s="19"/>
      <c r="C22" s="20"/>
      <c r="D22" s="73"/>
      <c r="E22" s="88" t="s">
        <v>106</v>
      </c>
      <c r="F22" s="89"/>
      <c r="G22" s="89"/>
      <c r="H22" s="90"/>
    </row>
    <row r="23" ht="14.25" spans="1:8">
      <c r="A23" s="91"/>
      <c r="B23" s="47"/>
      <c r="C23" s="47"/>
      <c r="D23" s="47"/>
      <c r="E23" s="47" t="s">
        <v>107</v>
      </c>
      <c r="F23" s="47"/>
      <c r="G23" s="47"/>
      <c r="H23" s="47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30" customHeight="1" outlineLevelCol="5"/>
  <cols>
    <col min="1" max="1" width="15" customWidth="1"/>
    <col min="2" max="2" width="23.7583333333333" customWidth="1"/>
    <col min="3" max="3" width="31.5" style="40" customWidth="1"/>
    <col min="4" max="4" width="16.5" customWidth="1"/>
    <col min="5" max="5" width="17.5" customWidth="1"/>
    <col min="6" max="6" width="43.375" style="40" customWidth="1"/>
  </cols>
  <sheetData>
    <row r="1" customHeight="1" spans="1:3">
      <c r="A1" t="s">
        <v>194</v>
      </c>
      <c r="B1" t="s">
        <v>195</v>
      </c>
      <c r="C1" s="40" t="s">
        <v>196</v>
      </c>
    </row>
    <row r="2" customHeight="1" spans="1:3">
      <c r="A2" t="s">
        <v>197</v>
      </c>
      <c r="B2" t="s">
        <v>198</v>
      </c>
      <c r="C2" s="40" t="s">
        <v>199</v>
      </c>
    </row>
    <row r="3" customHeight="1" spans="1:3">
      <c r="A3" t="s">
        <v>200</v>
      </c>
      <c r="B3" t="s">
        <v>201</v>
      </c>
      <c r="C3" s="40" t="s">
        <v>202</v>
      </c>
    </row>
    <row r="4" customHeight="1" spans="1:3">
      <c r="A4" t="s">
        <v>200</v>
      </c>
      <c r="B4" t="s">
        <v>203</v>
      </c>
      <c r="C4" s="40" t="s">
        <v>204</v>
      </c>
    </row>
    <row r="6" ht="63" customHeight="1" spans="1:6">
      <c r="A6" t="s">
        <v>205</v>
      </c>
      <c r="B6" t="s">
        <v>206</v>
      </c>
      <c r="C6" s="41" t="s">
        <v>207</v>
      </c>
      <c r="D6" s="42">
        <v>835200</v>
      </c>
      <c r="E6" s="40" t="s">
        <v>208</v>
      </c>
      <c r="F6" s="43" t="s">
        <v>209</v>
      </c>
    </row>
    <row r="7" customHeight="1" spans="3:4">
      <c r="C7" s="44" t="s">
        <v>210</v>
      </c>
      <c r="D7" s="45">
        <v>4130</v>
      </c>
    </row>
    <row r="8" customHeight="1" spans="3:5">
      <c r="C8" s="44" t="s">
        <v>211</v>
      </c>
      <c r="D8" s="45">
        <v>65000</v>
      </c>
      <c r="E8" t="s">
        <v>212</v>
      </c>
    </row>
    <row r="9" customHeight="1" spans="3:5">
      <c r="C9" s="44" t="s">
        <v>213</v>
      </c>
      <c r="D9" s="45">
        <v>100000</v>
      </c>
      <c r="E9" t="s">
        <v>212</v>
      </c>
    </row>
    <row r="10" customHeight="1" spans="4:5">
      <c r="D10" s="46">
        <f>SUM(D6:D9)</f>
        <v>1004330</v>
      </c>
      <c r="E10">
        <v>1004330</v>
      </c>
    </row>
    <row r="11" customHeight="1" spans="1:3">
      <c r="A11" t="s">
        <v>214</v>
      </c>
      <c r="B11" t="s">
        <v>215</v>
      </c>
      <c r="C11" s="40" t="s">
        <v>216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24" customHeight="1" spans="1:6">
      <c r="A4" s="2" t="s">
        <v>84</v>
      </c>
      <c r="B4" s="2"/>
      <c r="C4" s="5" t="s">
        <v>217</v>
      </c>
      <c r="D4" s="5"/>
      <c r="E4" s="5"/>
      <c r="F4" s="5"/>
    </row>
    <row r="5" ht="17.25" customHeight="1" spans="1:7">
      <c r="A5" s="6" t="s">
        <v>86</v>
      </c>
      <c r="B5" s="7"/>
      <c r="C5" s="8"/>
      <c r="D5" s="8"/>
      <c r="E5" s="8"/>
      <c r="F5" s="9"/>
      <c r="G5" s="40" t="s">
        <v>218</v>
      </c>
    </row>
    <row r="6" ht="17.25" customHeight="1" spans="1:7">
      <c r="A6" s="10"/>
      <c r="B6" s="11"/>
      <c r="C6" s="12"/>
      <c r="D6" s="12"/>
      <c r="E6" s="12"/>
      <c r="F6" s="13"/>
      <c r="G6" s="40" t="s">
        <v>219</v>
      </c>
    </row>
    <row r="7" ht="54.95" customHeight="1" spans="1:7">
      <c r="A7" s="10"/>
      <c r="B7" s="11"/>
      <c r="C7" s="12"/>
      <c r="D7" s="12"/>
      <c r="E7" s="12"/>
      <c r="F7" s="13"/>
      <c r="G7" s="40" t="s">
        <v>220</v>
      </c>
    </row>
    <row r="8" ht="84.95" customHeight="1" spans="1:7">
      <c r="A8" s="10"/>
      <c r="B8" s="11"/>
      <c r="C8" s="12"/>
      <c r="D8" s="12"/>
      <c r="E8" s="12"/>
      <c r="F8" s="13"/>
      <c r="G8" s="40" t="s">
        <v>221</v>
      </c>
    </row>
    <row r="9" ht="54" customHeight="1" spans="1:7">
      <c r="A9" s="10"/>
      <c r="B9" s="11"/>
      <c r="C9" s="12"/>
      <c r="D9" s="12"/>
      <c r="E9" s="12"/>
      <c r="F9" s="13"/>
      <c r="G9" s="40" t="s">
        <v>222</v>
      </c>
    </row>
    <row r="10" ht="86.1" customHeight="1" spans="1:7">
      <c r="A10" s="10"/>
      <c r="B10" s="11"/>
      <c r="C10" s="12"/>
      <c r="D10" s="12"/>
      <c r="E10" s="12"/>
      <c r="F10" s="13"/>
      <c r="G10" s="40" t="s">
        <v>223</v>
      </c>
    </row>
    <row r="11" ht="87" customHeight="1" spans="1:7">
      <c r="A11" s="10"/>
      <c r="B11" s="11"/>
      <c r="C11" s="12"/>
      <c r="D11" s="12"/>
      <c r="E11" s="12"/>
      <c r="F11" s="13"/>
      <c r="G11" s="40" t="s">
        <v>224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101</v>
      </c>
      <c r="B13" s="19"/>
      <c r="C13" s="20"/>
      <c r="D13" s="4" t="s">
        <v>102</v>
      </c>
      <c r="E13" s="4"/>
      <c r="F13" s="21">
        <v>43676</v>
      </c>
    </row>
    <row r="14" customHeight="1" spans="1:6">
      <c r="A14" s="5" t="s">
        <v>103</v>
      </c>
      <c r="B14" s="22" t="s">
        <v>104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105</v>
      </c>
      <c r="C21" s="24"/>
      <c r="D21" s="25"/>
      <c r="E21" s="23" t="s">
        <v>106</v>
      </c>
      <c r="F21" s="24"/>
    </row>
    <row r="22" spans="1:5">
      <c r="A22" s="26"/>
      <c r="E22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139</v>
      </c>
      <c r="D3" s="3"/>
      <c r="E3" s="3"/>
      <c r="F3" s="3"/>
    </row>
    <row r="4" ht="17.25" customHeight="1" spans="1:6">
      <c r="A4" s="2" t="s">
        <v>84</v>
      </c>
      <c r="B4" s="2"/>
      <c r="C4" s="5" t="s">
        <v>225</v>
      </c>
      <c r="D4" s="5"/>
      <c r="E4" s="27"/>
      <c r="F4" s="27"/>
    </row>
    <row r="5" ht="42" customHeight="1" spans="1:7">
      <c r="A5" s="6" t="s">
        <v>86</v>
      </c>
      <c r="B5" s="28"/>
      <c r="C5" s="28"/>
      <c r="D5" s="29"/>
      <c r="E5" s="30"/>
      <c r="F5" s="31"/>
      <c r="G5" t="s">
        <v>226</v>
      </c>
    </row>
    <row r="6" ht="17.25" customHeight="1" spans="1:7">
      <c r="A6" s="10"/>
      <c r="B6" s="32"/>
      <c r="C6" s="33"/>
      <c r="D6" s="33"/>
      <c r="E6" s="33"/>
      <c r="F6" s="34"/>
      <c r="G6" t="s">
        <v>227</v>
      </c>
    </row>
    <row r="7" ht="17.25" customHeight="1" spans="1:7">
      <c r="A7" s="10"/>
      <c r="B7" s="32"/>
      <c r="C7" s="33"/>
      <c r="D7" s="33"/>
      <c r="E7" s="33"/>
      <c r="F7" s="34"/>
      <c r="G7" t="s">
        <v>228</v>
      </c>
    </row>
    <row r="8" ht="17.25" customHeight="1" spans="1:7">
      <c r="A8" s="10"/>
      <c r="B8" s="32"/>
      <c r="C8" s="33"/>
      <c r="D8" s="33"/>
      <c r="E8" s="33"/>
      <c r="F8" s="34"/>
      <c r="G8" t="s">
        <v>229</v>
      </c>
    </row>
    <row r="9" ht="17.25" customHeight="1" spans="1:7">
      <c r="A9" s="10"/>
      <c r="B9" s="32"/>
      <c r="C9" s="33"/>
      <c r="D9" s="33"/>
      <c r="E9" s="33"/>
      <c r="F9" s="34"/>
      <c r="G9" t="s">
        <v>230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43991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231</v>
      </c>
      <c r="D4" s="5"/>
      <c r="E4" s="5"/>
      <c r="F4" s="5"/>
    </row>
    <row r="5" ht="17.25" customHeight="1" spans="1:6">
      <c r="A5" s="6" t="s">
        <v>86</v>
      </c>
      <c r="B5" s="7" t="s">
        <v>232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opLeftCell="A15" workbookViewId="0">
      <selection activeCell="A1" sqref="A1:I36"/>
    </sheetView>
  </sheetViews>
  <sheetFormatPr defaultColWidth="9" defaultRowHeight="13.5"/>
  <cols>
    <col min="1" max="4" width="9" style="159"/>
    <col min="5" max="5" width="8.375" style="159" customWidth="1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66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70" t="s">
        <v>4</v>
      </c>
      <c r="I4" s="194"/>
    </row>
    <row r="5" spans="1:9">
      <c r="A5" s="163" t="s">
        <v>6</v>
      </c>
      <c r="B5" s="163"/>
      <c r="C5" s="169"/>
      <c r="D5" s="169"/>
      <c r="E5" s="163" t="s">
        <v>7</v>
      </c>
      <c r="F5" s="163"/>
      <c r="G5" s="163"/>
      <c r="H5" s="170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69"/>
      <c r="C7" s="169"/>
      <c r="D7" s="163" t="s">
        <v>11</v>
      </c>
      <c r="E7" s="169"/>
      <c r="F7" s="169"/>
      <c r="G7" s="169">
        <v>468.5</v>
      </c>
      <c r="H7" s="172" t="s">
        <v>12</v>
      </c>
      <c r="I7" s="173">
        <v>468.5</v>
      </c>
    </row>
    <row r="8" spans="1:9">
      <c r="A8" s="163" t="s">
        <v>13</v>
      </c>
      <c r="B8" s="163"/>
      <c r="C8" s="169"/>
      <c r="D8" s="163" t="s">
        <v>13</v>
      </c>
      <c r="E8" s="163"/>
      <c r="F8" s="163"/>
      <c r="G8" s="169"/>
      <c r="H8" s="173"/>
      <c r="I8" s="173"/>
    </row>
    <row r="9" spans="1:9">
      <c r="A9" s="163" t="s">
        <v>14</v>
      </c>
      <c r="B9" s="163"/>
      <c r="C9" s="169"/>
      <c r="D9" s="163" t="s">
        <v>14</v>
      </c>
      <c r="E9" s="163"/>
      <c r="F9" s="163"/>
      <c r="G9" s="169"/>
      <c r="H9" s="173"/>
      <c r="I9" s="173"/>
    </row>
    <row r="10" spans="1:9">
      <c r="A10" s="163" t="s">
        <v>15</v>
      </c>
      <c r="B10" s="163"/>
      <c r="C10" s="169"/>
      <c r="D10" s="163" t="s">
        <v>15</v>
      </c>
      <c r="E10" s="163"/>
      <c r="F10" s="163"/>
      <c r="G10" s="169">
        <v>468.5</v>
      </c>
      <c r="H10" s="173"/>
      <c r="I10" s="173">
        <v>468.5</v>
      </c>
    </row>
    <row r="11" spans="1:9">
      <c r="A11" s="163" t="s">
        <v>16</v>
      </c>
      <c r="B11" s="163"/>
      <c r="C11" s="169"/>
      <c r="D11" s="163" t="s">
        <v>16</v>
      </c>
      <c r="E11" s="163"/>
      <c r="F11" s="163"/>
      <c r="G11" s="169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70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69">
        <v>5</v>
      </c>
      <c r="F14" s="163" t="s">
        <v>25</v>
      </c>
      <c r="G14" s="169">
        <v>3</v>
      </c>
      <c r="H14" s="170"/>
      <c r="I14" s="194"/>
    </row>
    <row r="15" spans="1:9">
      <c r="A15" s="163"/>
      <c r="B15" s="177"/>
      <c r="C15" s="163"/>
      <c r="D15" s="163"/>
      <c r="E15" s="169"/>
      <c r="F15" s="163" t="s">
        <v>26</v>
      </c>
      <c r="G15" s="169">
        <v>2</v>
      </c>
      <c r="H15" s="170"/>
      <c r="I15" s="194"/>
    </row>
    <row r="16" spans="1:9">
      <c r="A16" s="163"/>
      <c r="B16" s="177"/>
      <c r="C16" s="163" t="s">
        <v>27</v>
      </c>
      <c r="D16" s="163"/>
      <c r="E16" s="169">
        <v>5</v>
      </c>
      <c r="F16" s="163" t="s">
        <v>28</v>
      </c>
      <c r="G16" s="169">
        <v>3</v>
      </c>
      <c r="H16" s="170"/>
      <c r="I16" s="194"/>
    </row>
    <row r="17" spans="1:12">
      <c r="A17" s="163"/>
      <c r="B17" s="177"/>
      <c r="C17" s="163"/>
      <c r="D17" s="163"/>
      <c r="E17" s="169"/>
      <c r="F17" s="163" t="s">
        <v>29</v>
      </c>
      <c r="G17" s="169">
        <v>2</v>
      </c>
      <c r="H17" s="170"/>
      <c r="I17" s="194"/>
      <c r="L17" s="158"/>
    </row>
    <row r="18" spans="1:12">
      <c r="A18" s="163"/>
      <c r="B18" s="177"/>
      <c r="C18" s="163" t="s">
        <v>30</v>
      </c>
      <c r="D18" s="163"/>
      <c r="E18" s="169">
        <v>5</v>
      </c>
      <c r="F18" s="163" t="s">
        <v>31</v>
      </c>
      <c r="G18" s="169">
        <v>3</v>
      </c>
      <c r="H18" s="170"/>
      <c r="I18" s="194"/>
      <c r="L18" s="158"/>
    </row>
    <row r="19" spans="1:12">
      <c r="A19" s="163"/>
      <c r="B19" s="178"/>
      <c r="C19" s="163"/>
      <c r="D19" s="163"/>
      <c r="E19" s="169"/>
      <c r="F19" s="163" t="s">
        <v>32</v>
      </c>
      <c r="G19" s="169">
        <v>2</v>
      </c>
      <c r="H19" s="170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69">
        <v>3</v>
      </c>
      <c r="H20" s="170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69">
        <v>3</v>
      </c>
      <c r="H21" s="170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69">
        <v>4</v>
      </c>
      <c r="H22" s="170"/>
      <c r="I22" s="194"/>
    </row>
    <row r="23" spans="1:9">
      <c r="A23" s="163"/>
      <c r="B23" s="177"/>
      <c r="C23" s="163" t="s">
        <v>38</v>
      </c>
      <c r="D23" s="163"/>
      <c r="E23" s="169">
        <v>5</v>
      </c>
      <c r="F23" s="163" t="s">
        <v>39</v>
      </c>
      <c r="G23" s="169">
        <v>2</v>
      </c>
      <c r="H23" s="170"/>
      <c r="I23" s="194"/>
    </row>
    <row r="24" spans="1:9">
      <c r="A24" s="163"/>
      <c r="B24" s="178"/>
      <c r="C24" s="163"/>
      <c r="D24" s="163"/>
      <c r="E24" s="169"/>
      <c r="F24" s="163" t="s">
        <v>40</v>
      </c>
      <c r="G24" s="169">
        <v>3</v>
      </c>
      <c r="H24" s="170"/>
      <c r="I24" s="194"/>
    </row>
    <row r="25" ht="38.25" spans="1:23">
      <c r="A25" s="188" t="s">
        <v>41</v>
      </c>
      <c r="B25" s="176">
        <v>35</v>
      </c>
      <c r="C25" s="163" t="s">
        <v>42</v>
      </c>
      <c r="D25" s="163"/>
      <c r="E25" s="169">
        <v>15</v>
      </c>
      <c r="F25" s="163" t="s">
        <v>67</v>
      </c>
      <c r="G25" s="169">
        <v>15</v>
      </c>
      <c r="H25" s="170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68</v>
      </c>
      <c r="G26" s="169">
        <v>10</v>
      </c>
      <c r="H26" s="170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5.5" spans="1:25">
      <c r="A27" s="189"/>
      <c r="B27" s="177"/>
      <c r="C27" s="163" t="s">
        <v>46</v>
      </c>
      <c r="D27" s="163"/>
      <c r="E27" s="169">
        <v>5</v>
      </c>
      <c r="F27" s="190" t="s">
        <v>69</v>
      </c>
      <c r="G27" s="169">
        <v>5</v>
      </c>
      <c r="H27" s="170"/>
      <c r="I27" s="194"/>
      <c r="K27" s="159">
        <v>64</v>
      </c>
      <c r="L27" s="159">
        <f>64-42</f>
        <v>22</v>
      </c>
      <c r="M27" s="159">
        <f>64-46</f>
        <v>18</v>
      </c>
      <c r="N27" s="159">
        <f>64-46</f>
        <v>18</v>
      </c>
      <c r="O27" s="159">
        <f>64-46</f>
        <v>18</v>
      </c>
      <c r="P27" s="159">
        <f>64-47</f>
        <v>17</v>
      </c>
      <c r="Q27" s="159">
        <f>64-49</f>
        <v>15</v>
      </c>
      <c r="R27" s="159">
        <f>64-55</f>
        <v>9</v>
      </c>
      <c r="S27" s="159">
        <f>64-55</f>
        <v>9</v>
      </c>
      <c r="T27" s="159">
        <f>64-54</f>
        <v>10</v>
      </c>
      <c r="U27" s="159">
        <f>64-55</f>
        <v>9</v>
      </c>
      <c r="V27" s="159">
        <f>64-56</f>
        <v>8</v>
      </c>
      <c r="W27" s="159">
        <f>64-57</f>
        <v>7</v>
      </c>
      <c r="X27" s="160">
        <f>SUM(L27:W27)</f>
        <v>160</v>
      </c>
      <c r="Y27" s="160">
        <f>X27/12</f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70</v>
      </c>
      <c r="G28" s="169">
        <v>5</v>
      </c>
      <c r="H28" s="170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>SUM(L28:W28)</f>
        <v>108</v>
      </c>
      <c r="Y28" s="160">
        <f>X28/12</f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71</v>
      </c>
      <c r="G29" s="169">
        <v>10</v>
      </c>
      <c r="H29" s="170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69">
        <v>5</v>
      </c>
      <c r="F30" s="190" t="s">
        <v>72</v>
      </c>
      <c r="G30" s="169">
        <v>5</v>
      </c>
      <c r="H30" s="170"/>
      <c r="I30" s="194"/>
    </row>
    <row r="31" ht="26.1" customHeight="1" spans="1:9">
      <c r="A31" s="189"/>
      <c r="B31" s="177"/>
      <c r="C31" s="163" t="s">
        <v>55</v>
      </c>
      <c r="D31" s="163"/>
      <c r="E31" s="169"/>
      <c r="F31" s="190"/>
      <c r="G31" s="169"/>
      <c r="H31" s="170"/>
      <c r="I31" s="194"/>
    </row>
    <row r="32" ht="36" customHeight="1" spans="1:9">
      <c r="A32" s="191"/>
      <c r="B32" s="178"/>
      <c r="C32" s="163" t="s">
        <v>57</v>
      </c>
      <c r="D32" s="163"/>
      <c r="E32" s="169">
        <v>10</v>
      </c>
      <c r="F32" s="190" t="s">
        <v>73</v>
      </c>
      <c r="G32" s="169">
        <v>10</v>
      </c>
      <c r="H32" s="170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69">
        <v>10</v>
      </c>
      <c r="F33" s="193" t="s">
        <v>61</v>
      </c>
      <c r="G33" s="169">
        <v>10</v>
      </c>
      <c r="H33" s="170"/>
      <c r="I33" s="194"/>
    </row>
    <row r="34" spans="1:9">
      <c r="A34" s="163" t="s">
        <v>62</v>
      </c>
      <c r="B34" s="192">
        <f>SUM(B14:B33)</f>
        <v>100</v>
      </c>
      <c r="C34" s="169"/>
      <c r="D34" s="169"/>
      <c r="E34" s="192">
        <f>SUM(E14:E33)</f>
        <v>100</v>
      </c>
      <c r="F34" s="169"/>
      <c r="G34" s="192">
        <f>SUM(G14:G33)</f>
        <v>100</v>
      </c>
      <c r="H34" s="170">
        <f>SUM(H14:H33)</f>
        <v>0</v>
      </c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6:D17"/>
    <mergeCell ref="C18:D19"/>
    <mergeCell ref="C20:D22"/>
    <mergeCell ref="C14:D15"/>
    <mergeCell ref="C23:D24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233</v>
      </c>
      <c r="D3" s="3"/>
      <c r="E3" s="3"/>
      <c r="F3" s="3"/>
    </row>
    <row r="4" ht="36.95" customHeight="1" spans="1:6">
      <c r="A4" s="2" t="s">
        <v>84</v>
      </c>
      <c r="B4" s="2"/>
      <c r="C4" s="5" t="s">
        <v>234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/>
      <c r="D3" s="3"/>
      <c r="E3" s="3"/>
      <c r="F3" s="3"/>
    </row>
    <row r="4" ht="17.25" customHeight="1" spans="1:6">
      <c r="A4" s="2" t="s">
        <v>84</v>
      </c>
      <c r="B4" s="2"/>
      <c r="C4" s="5" t="s">
        <v>235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/>
      <c r="D3" s="3"/>
      <c r="E3" s="3"/>
      <c r="F3" s="3"/>
    </row>
    <row r="4" ht="17.25" customHeight="1" spans="1:6">
      <c r="A4" s="2" t="s">
        <v>84</v>
      </c>
      <c r="B4" s="2"/>
      <c r="C4" s="5" t="s">
        <v>236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5"/>
  <sheetViews>
    <sheetView tabSelected="1" workbookViewId="0">
      <selection activeCell="AG27" sqref="AG27"/>
    </sheetView>
  </sheetViews>
  <sheetFormatPr defaultColWidth="9" defaultRowHeight="13.5"/>
  <cols>
    <col min="1" max="4" width="9" style="159"/>
    <col min="5" max="5" width="8.375" style="159" customWidth="1"/>
    <col min="6" max="6" width="14.3666666666667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28" width="10.375" style="159" hidden="1" customWidth="1"/>
    <col min="29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36" customHeight="1" spans="1:28">
      <c r="A3" s="163" t="s">
        <v>1</v>
      </c>
      <c r="B3" s="163"/>
      <c r="C3" s="164" t="s">
        <v>74</v>
      </c>
      <c r="D3" s="165"/>
      <c r="E3" s="165"/>
      <c r="F3" s="165"/>
      <c r="G3" s="165"/>
      <c r="H3" s="166"/>
      <c r="I3" s="166"/>
      <c r="AB3" s="159">
        <v>563338.79</v>
      </c>
    </row>
    <row r="4" ht="29.1" customHeight="1" spans="1:28">
      <c r="A4" s="163" t="s">
        <v>3</v>
      </c>
      <c r="B4" s="163"/>
      <c r="C4" s="167" t="s">
        <v>75</v>
      </c>
      <c r="D4" s="168"/>
      <c r="E4" s="163" t="s">
        <v>5</v>
      </c>
      <c r="F4" s="163"/>
      <c r="G4" s="163"/>
      <c r="H4" s="167" t="s">
        <v>75</v>
      </c>
      <c r="I4" s="168"/>
      <c r="AB4" s="159">
        <v>438276.21</v>
      </c>
    </row>
    <row r="5" spans="1:9">
      <c r="A5" s="163" t="s">
        <v>6</v>
      </c>
      <c r="B5" s="163"/>
      <c r="C5" s="169"/>
      <c r="D5" s="169"/>
      <c r="E5" s="163" t="s">
        <v>7</v>
      </c>
      <c r="F5" s="163"/>
      <c r="G5" s="163"/>
      <c r="H5" s="170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69"/>
      <c r="C7" s="169"/>
      <c r="D7" s="163" t="s">
        <v>11</v>
      </c>
      <c r="E7" s="169"/>
      <c r="F7" s="169"/>
      <c r="G7" s="169">
        <v>56.33</v>
      </c>
      <c r="H7" s="172" t="s">
        <v>12</v>
      </c>
      <c r="I7" s="169">
        <v>56.33</v>
      </c>
    </row>
    <row r="8" spans="1:9">
      <c r="A8" s="163" t="s">
        <v>13</v>
      </c>
      <c r="B8" s="163"/>
      <c r="C8" s="169"/>
      <c r="D8" s="163" t="s">
        <v>13</v>
      </c>
      <c r="E8" s="163"/>
      <c r="F8" s="163"/>
      <c r="G8" s="169"/>
      <c r="H8" s="173"/>
      <c r="I8" s="173"/>
    </row>
    <row r="9" spans="1:9">
      <c r="A9" s="163" t="s">
        <v>14</v>
      </c>
      <c r="B9" s="163"/>
      <c r="C9" s="169"/>
      <c r="D9" s="163" t="s">
        <v>14</v>
      </c>
      <c r="E9" s="163"/>
      <c r="F9" s="163"/>
      <c r="G9" s="169"/>
      <c r="H9" s="173"/>
      <c r="I9" s="173"/>
    </row>
    <row r="10" spans="1:9">
      <c r="A10" s="163" t="s">
        <v>15</v>
      </c>
      <c r="B10" s="163"/>
      <c r="C10" s="169"/>
      <c r="D10" s="163" t="s">
        <v>15</v>
      </c>
      <c r="E10" s="163"/>
      <c r="F10" s="163"/>
      <c r="G10" s="169">
        <v>56.33</v>
      </c>
      <c r="H10" s="173"/>
      <c r="I10" s="169">
        <v>56.33</v>
      </c>
    </row>
    <row r="11" spans="1:9">
      <c r="A11" s="163" t="s">
        <v>16</v>
      </c>
      <c r="B11" s="163"/>
      <c r="C11" s="169"/>
      <c r="D11" s="163" t="s">
        <v>16</v>
      </c>
      <c r="E11" s="163"/>
      <c r="F11" s="163"/>
      <c r="G11" s="169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70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69">
        <v>5</v>
      </c>
      <c r="F14" s="163" t="s">
        <v>25</v>
      </c>
      <c r="G14" s="169">
        <v>3</v>
      </c>
      <c r="H14" s="170">
        <v>3</v>
      </c>
      <c r="I14" s="194"/>
    </row>
    <row r="15" spans="1:9">
      <c r="A15" s="163"/>
      <c r="B15" s="177"/>
      <c r="C15" s="163"/>
      <c r="D15" s="163"/>
      <c r="E15" s="169"/>
      <c r="F15" s="163" t="s">
        <v>26</v>
      </c>
      <c r="G15" s="169">
        <v>2</v>
      </c>
      <c r="H15" s="170">
        <v>2</v>
      </c>
      <c r="I15" s="194"/>
    </row>
    <row r="16" spans="1:9">
      <c r="A16" s="163"/>
      <c r="B16" s="177"/>
      <c r="C16" s="163" t="s">
        <v>27</v>
      </c>
      <c r="D16" s="163"/>
      <c r="E16" s="169">
        <v>5</v>
      </c>
      <c r="F16" s="163" t="s">
        <v>28</v>
      </c>
      <c r="G16" s="169">
        <v>3</v>
      </c>
      <c r="H16" s="170">
        <v>2.6</v>
      </c>
      <c r="I16" s="194"/>
    </row>
    <row r="17" spans="1:12">
      <c r="A17" s="163"/>
      <c r="B17" s="177"/>
      <c r="C17" s="163"/>
      <c r="D17" s="163"/>
      <c r="E17" s="169"/>
      <c r="F17" s="163" t="s">
        <v>29</v>
      </c>
      <c r="G17" s="169">
        <v>2</v>
      </c>
      <c r="H17" s="170">
        <v>1.5</v>
      </c>
      <c r="I17" s="194"/>
      <c r="L17" s="158"/>
    </row>
    <row r="18" spans="1:12">
      <c r="A18" s="163"/>
      <c r="B18" s="177"/>
      <c r="C18" s="163" t="s">
        <v>30</v>
      </c>
      <c r="D18" s="163"/>
      <c r="E18" s="169">
        <v>5</v>
      </c>
      <c r="F18" s="163" t="s">
        <v>31</v>
      </c>
      <c r="G18" s="169">
        <v>3</v>
      </c>
      <c r="H18" s="170">
        <v>3</v>
      </c>
      <c r="I18" s="194"/>
      <c r="L18" s="158"/>
    </row>
    <row r="19" spans="1:12">
      <c r="A19" s="163"/>
      <c r="B19" s="178"/>
      <c r="C19" s="163"/>
      <c r="D19" s="163"/>
      <c r="E19" s="169"/>
      <c r="F19" s="163" t="s">
        <v>32</v>
      </c>
      <c r="G19" s="169">
        <v>2</v>
      </c>
      <c r="H19" s="170">
        <v>2</v>
      </c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69">
        <v>3</v>
      </c>
      <c r="H20" s="170">
        <v>3</v>
      </c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69">
        <v>3</v>
      </c>
      <c r="H21" s="170">
        <v>3</v>
      </c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69">
        <v>4</v>
      </c>
      <c r="H22" s="170">
        <v>4</v>
      </c>
      <c r="I22" s="194"/>
    </row>
    <row r="23" spans="1:9">
      <c r="A23" s="163"/>
      <c r="B23" s="177"/>
      <c r="C23" s="163" t="s">
        <v>38</v>
      </c>
      <c r="D23" s="163"/>
      <c r="E23" s="169">
        <v>5</v>
      </c>
      <c r="F23" s="163" t="s">
        <v>39</v>
      </c>
      <c r="G23" s="169">
        <v>2</v>
      </c>
      <c r="H23" s="170">
        <v>1.4</v>
      </c>
      <c r="I23" s="194"/>
    </row>
    <row r="24" spans="1:9">
      <c r="A24" s="163"/>
      <c r="B24" s="178"/>
      <c r="C24" s="163"/>
      <c r="D24" s="163"/>
      <c r="E24" s="169"/>
      <c r="F24" s="163" t="s">
        <v>40</v>
      </c>
      <c r="G24" s="169">
        <v>3</v>
      </c>
      <c r="H24" s="170">
        <v>2.4</v>
      </c>
      <c r="I24" s="194"/>
    </row>
    <row r="25" ht="25.5" spans="1:23">
      <c r="A25" s="188" t="s">
        <v>41</v>
      </c>
      <c r="B25" s="176">
        <v>35</v>
      </c>
      <c r="C25" s="163" t="s">
        <v>42</v>
      </c>
      <c r="D25" s="163"/>
      <c r="E25" s="169">
        <v>15</v>
      </c>
      <c r="F25" s="163" t="e">
        <f>#REF!</f>
        <v>#REF!</v>
      </c>
      <c r="G25" s="169">
        <v>15</v>
      </c>
      <c r="H25" s="170">
        <v>12</v>
      </c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30" customHeight="1" spans="1:25">
      <c r="A26" s="189"/>
      <c r="B26" s="177"/>
      <c r="C26" s="179" t="s">
        <v>44</v>
      </c>
      <c r="D26" s="180"/>
      <c r="E26" s="181">
        <v>10</v>
      </c>
      <c r="F26" s="163" t="s">
        <v>76</v>
      </c>
      <c r="G26" s="169">
        <v>5</v>
      </c>
      <c r="H26" s="170">
        <v>5</v>
      </c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9" customHeight="1" spans="1:9">
      <c r="A27" s="189"/>
      <c r="B27" s="177"/>
      <c r="C27" s="182"/>
      <c r="D27" s="183"/>
      <c r="E27" s="184"/>
      <c r="F27" s="163" t="s">
        <v>77</v>
      </c>
      <c r="G27" s="169">
        <v>5</v>
      </c>
      <c r="H27" s="170">
        <v>5</v>
      </c>
      <c r="I27" s="194"/>
    </row>
    <row r="28" ht="27" customHeight="1" spans="1:25">
      <c r="A28" s="189"/>
      <c r="B28" s="177"/>
      <c r="C28" s="163" t="s">
        <v>46</v>
      </c>
      <c r="D28" s="163"/>
      <c r="E28" s="169">
        <v>5</v>
      </c>
      <c r="F28" s="190" t="s">
        <v>78</v>
      </c>
      <c r="G28" s="169">
        <v>5</v>
      </c>
      <c r="H28" s="170">
        <v>5</v>
      </c>
      <c r="I28" s="194"/>
      <c r="K28" s="159">
        <v>64</v>
      </c>
      <c r="L28" s="159">
        <f>64-42</f>
        <v>22</v>
      </c>
      <c r="M28" s="159">
        <f>64-46</f>
        <v>18</v>
      </c>
      <c r="N28" s="159">
        <f>64-46</f>
        <v>18</v>
      </c>
      <c r="O28" s="159">
        <f>64-46</f>
        <v>18</v>
      </c>
      <c r="P28" s="159">
        <f>64-47</f>
        <v>17</v>
      </c>
      <c r="Q28" s="159">
        <f>64-49</f>
        <v>15</v>
      </c>
      <c r="R28" s="159">
        <f>64-55</f>
        <v>9</v>
      </c>
      <c r="S28" s="159">
        <f>64-55</f>
        <v>9</v>
      </c>
      <c r="T28" s="159">
        <f>64-54</f>
        <v>10</v>
      </c>
      <c r="U28" s="159">
        <f>64-55</f>
        <v>9</v>
      </c>
      <c r="V28" s="159">
        <f>64-56</f>
        <v>8</v>
      </c>
      <c r="W28" s="159">
        <f>64-57</f>
        <v>7</v>
      </c>
      <c r="X28" s="160">
        <f>SUM(L28:W28)</f>
        <v>160</v>
      </c>
      <c r="Y28" s="160">
        <f>X28/12</f>
        <v>13.3333333333333</v>
      </c>
    </row>
    <row r="29" ht="28" customHeight="1" spans="1:25">
      <c r="A29" s="189"/>
      <c r="B29" s="177"/>
      <c r="C29" s="179" t="s">
        <v>48</v>
      </c>
      <c r="D29" s="180"/>
      <c r="E29" s="181">
        <v>5</v>
      </c>
      <c r="F29" s="190" t="e">
        <f>#REF!</f>
        <v>#REF!</v>
      </c>
      <c r="G29" s="169">
        <v>5</v>
      </c>
      <c r="H29" s="170">
        <v>5</v>
      </c>
      <c r="I29" s="194"/>
      <c r="K29" s="159">
        <v>22</v>
      </c>
      <c r="L29" s="159">
        <f>22-11</f>
        <v>11</v>
      </c>
      <c r="M29" s="159">
        <f>22-11</f>
        <v>11</v>
      </c>
      <c r="N29" s="159">
        <f>22-9</f>
        <v>13</v>
      </c>
      <c r="O29" s="159">
        <f>22-9</f>
        <v>13</v>
      </c>
      <c r="P29" s="159">
        <f>22-10</f>
        <v>12</v>
      </c>
      <c r="Q29" s="159">
        <f>22-12</f>
        <v>10</v>
      </c>
      <c r="R29" s="159">
        <f>22-15</f>
        <v>7</v>
      </c>
      <c r="S29" s="159">
        <f>22-14</f>
        <v>8</v>
      </c>
      <c r="T29" s="159">
        <f>22-15</f>
        <v>7</v>
      </c>
      <c r="U29" s="159">
        <f>22-16</f>
        <v>6</v>
      </c>
      <c r="V29" s="159">
        <f>22-17</f>
        <v>5</v>
      </c>
      <c r="W29" s="159">
        <f>22-17</f>
        <v>5</v>
      </c>
      <c r="X29" s="160">
        <f>SUM(L29:W29)</f>
        <v>108</v>
      </c>
      <c r="Y29" s="160">
        <f>X29/12</f>
        <v>9</v>
      </c>
    </row>
    <row r="30" ht="37" customHeight="1" spans="1:26">
      <c r="A30" s="188" t="s">
        <v>50</v>
      </c>
      <c r="B30" s="176">
        <v>25</v>
      </c>
      <c r="C30" s="179" t="s">
        <v>51</v>
      </c>
      <c r="D30" s="180"/>
      <c r="E30" s="181">
        <v>15</v>
      </c>
      <c r="F30" s="190" t="s">
        <v>71</v>
      </c>
      <c r="G30" s="169">
        <v>15</v>
      </c>
      <c r="H30" s="170">
        <v>14</v>
      </c>
      <c r="I30" s="194"/>
      <c r="K30" s="159">
        <f>SUM(K26:K29)</f>
        <v>173</v>
      </c>
      <c r="Y30" s="160">
        <f>SUM(Y26:Y29)</f>
        <v>90</v>
      </c>
      <c r="Z30" s="160">
        <f>Y30/K30</f>
        <v>0.520231213872832</v>
      </c>
    </row>
    <row r="31" ht="57" customHeight="1" spans="1:9">
      <c r="A31" s="191"/>
      <c r="B31" s="178"/>
      <c r="C31" s="163" t="s">
        <v>57</v>
      </c>
      <c r="D31" s="163"/>
      <c r="E31" s="169">
        <v>10</v>
      </c>
      <c r="F31" s="190" t="e">
        <f>#REF!</f>
        <v>#REF!</v>
      </c>
      <c r="G31" s="169">
        <v>10</v>
      </c>
      <c r="H31" s="170">
        <v>10</v>
      </c>
      <c r="I31" s="194"/>
    </row>
    <row r="32" ht="25.5" spans="1:9">
      <c r="A32" s="190" t="s">
        <v>59</v>
      </c>
      <c r="B32" s="192">
        <v>10</v>
      </c>
      <c r="C32" s="163" t="s">
        <v>60</v>
      </c>
      <c r="D32" s="163"/>
      <c r="E32" s="169">
        <v>10</v>
      </c>
      <c r="F32" s="193" t="s">
        <v>79</v>
      </c>
      <c r="G32" s="169">
        <v>10</v>
      </c>
      <c r="H32" s="170">
        <v>10</v>
      </c>
      <c r="I32" s="194"/>
    </row>
    <row r="33" spans="1:9">
      <c r="A33" s="163" t="s">
        <v>62</v>
      </c>
      <c r="B33" s="192">
        <f>SUM(B14:B32)</f>
        <v>100</v>
      </c>
      <c r="C33" s="169"/>
      <c r="D33" s="169"/>
      <c r="E33" s="192">
        <f>SUM(E14:E32)</f>
        <v>100</v>
      </c>
      <c r="F33" s="169"/>
      <c r="G33" s="192">
        <f>SUM(G14:G32)</f>
        <v>100</v>
      </c>
      <c r="H33" s="170">
        <f>SUM(H14:H32)</f>
        <v>93.9</v>
      </c>
      <c r="I33" s="194"/>
    </row>
    <row r="34" spans="1:9">
      <c r="A34" s="163" t="s">
        <v>63</v>
      </c>
      <c r="B34" s="163" t="s">
        <v>64</v>
      </c>
      <c r="C34" s="163"/>
      <c r="D34" s="163"/>
      <c r="E34" s="163"/>
      <c r="F34" s="163"/>
      <c r="G34" s="163"/>
      <c r="H34" s="171"/>
      <c r="I34" s="171"/>
    </row>
    <row r="35" spans="1:9">
      <c r="A35" s="163"/>
      <c r="B35" s="163" t="s">
        <v>65</v>
      </c>
      <c r="C35" s="163"/>
      <c r="D35" s="163"/>
      <c r="E35" s="163"/>
      <c r="F35" s="163"/>
      <c r="G35" s="163"/>
      <c r="H35" s="171"/>
      <c r="I35" s="171"/>
    </row>
  </sheetData>
  <mergeCells count="76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H26:I26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B34:I34"/>
    <mergeCell ref="B35:I35"/>
    <mergeCell ref="A14:A19"/>
    <mergeCell ref="A20:A24"/>
    <mergeCell ref="A25:A29"/>
    <mergeCell ref="A30:A31"/>
    <mergeCell ref="A34:A35"/>
    <mergeCell ref="B14:B19"/>
    <mergeCell ref="B20:B24"/>
    <mergeCell ref="B25:B29"/>
    <mergeCell ref="B30:B31"/>
    <mergeCell ref="E14:E15"/>
    <mergeCell ref="E16:E17"/>
    <mergeCell ref="E18:E19"/>
    <mergeCell ref="E20:E22"/>
    <mergeCell ref="E23:E24"/>
    <mergeCell ref="E26:E27"/>
    <mergeCell ref="A1:I2"/>
    <mergeCell ref="C14:D15"/>
    <mergeCell ref="C16:D17"/>
    <mergeCell ref="C18:D19"/>
    <mergeCell ref="C20:D22"/>
    <mergeCell ref="C23:D24"/>
    <mergeCell ref="C26:D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81</v>
      </c>
      <c r="D2" s="3"/>
      <c r="E2" s="3"/>
      <c r="F2" s="3"/>
    </row>
    <row r="3" ht="29.1" customHeight="1" spans="1:6">
      <c r="A3" s="4" t="s">
        <v>82</v>
      </c>
      <c r="B3" s="2"/>
      <c r="C3" s="3" t="s">
        <v>83</v>
      </c>
      <c r="D3" s="3"/>
      <c r="E3" s="3"/>
      <c r="F3" s="3"/>
    </row>
    <row r="4" ht="17.25" customHeight="1" spans="1:6">
      <c r="A4" s="2" t="s">
        <v>84</v>
      </c>
      <c r="B4" s="92"/>
      <c r="C4" s="27" t="s">
        <v>85</v>
      </c>
      <c r="D4" s="27"/>
      <c r="E4" s="27"/>
      <c r="F4" s="27"/>
    </row>
    <row r="5" ht="51" customHeight="1" spans="1:7">
      <c r="A5" s="4" t="s">
        <v>86</v>
      </c>
      <c r="B5" s="139"/>
      <c r="C5" s="139"/>
      <c r="D5" s="140"/>
      <c r="E5" s="141"/>
      <c r="F5" s="141"/>
      <c r="G5" t="s">
        <v>87</v>
      </c>
    </row>
    <row r="6" ht="17.25" customHeight="1" spans="1:7">
      <c r="A6" s="4"/>
      <c r="B6" s="96"/>
      <c r="C6" s="96"/>
      <c r="D6" s="109"/>
      <c r="E6" s="142"/>
      <c r="F6" s="143"/>
      <c r="G6" t="s">
        <v>88</v>
      </c>
    </row>
    <row r="7" ht="30" customHeight="1" spans="1:7">
      <c r="A7" s="4"/>
      <c r="B7" s="96"/>
      <c r="C7" s="139"/>
      <c r="D7" s="33"/>
      <c r="E7" s="141"/>
      <c r="F7" s="141"/>
      <c r="G7" t="s">
        <v>89</v>
      </c>
    </row>
    <row r="8" ht="17.25" customHeight="1" spans="1:7">
      <c r="A8" s="4"/>
      <c r="B8" s="32"/>
      <c r="C8" s="33"/>
      <c r="D8" s="33"/>
      <c r="E8" s="33"/>
      <c r="F8" s="34"/>
      <c r="G8" t="s">
        <v>90</v>
      </c>
    </row>
    <row r="9" ht="17.25" customHeight="1" spans="1:7">
      <c r="A9" s="4"/>
      <c r="B9" s="32"/>
      <c r="C9" s="33"/>
      <c r="D9" s="33"/>
      <c r="E9" s="33"/>
      <c r="F9" s="34"/>
      <c r="G9" t="s">
        <v>91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92</v>
      </c>
    </row>
    <row r="12" ht="15.75" customHeight="1" spans="1:10">
      <c r="A12" s="4"/>
      <c r="B12" s="32"/>
      <c r="C12" s="33"/>
      <c r="D12" s="33"/>
      <c r="E12" s="33"/>
      <c r="F12" s="34"/>
      <c r="G12" t="s">
        <v>93</v>
      </c>
      <c r="J12" t="s">
        <v>94</v>
      </c>
    </row>
    <row r="13" ht="15.75" customHeight="1" spans="1:10">
      <c r="A13" s="4"/>
      <c r="B13" s="32"/>
      <c r="C13" s="33"/>
      <c r="D13" s="33"/>
      <c r="E13" s="33"/>
      <c r="F13" s="34"/>
      <c r="G13" t="s">
        <v>95</v>
      </c>
      <c r="J13" t="s">
        <v>96</v>
      </c>
    </row>
    <row r="14" ht="14.25" customHeight="1" spans="1:10">
      <c r="A14" s="4"/>
      <c r="B14" s="32"/>
      <c r="C14" s="33"/>
      <c r="D14" s="33"/>
      <c r="E14" s="33"/>
      <c r="F14" s="34"/>
      <c r="G14" t="s">
        <v>97</v>
      </c>
      <c r="J14" t="s">
        <v>98</v>
      </c>
    </row>
    <row r="15" ht="42.75" customHeight="1" spans="1:13">
      <c r="A15" s="4"/>
      <c r="B15" s="32"/>
      <c r="C15" s="33"/>
      <c r="D15" s="33"/>
      <c r="E15" s="33"/>
      <c r="F15" s="34"/>
      <c r="G15" s="96" t="s">
        <v>99</v>
      </c>
      <c r="H15" s="96" t="s">
        <v>100</v>
      </c>
      <c r="I15" s="96"/>
      <c r="J15" s="96" t="s">
        <v>100</v>
      </c>
      <c r="K15" s="109"/>
      <c r="L15" s="109"/>
      <c r="M15" s="109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4"/>
      <c r="C25" s="145"/>
      <c r="D25" s="145"/>
      <c r="E25" s="145"/>
      <c r="F25" s="146"/>
    </row>
    <row r="26" ht="15.75" customHeight="1" spans="1:6">
      <c r="A26" s="4"/>
      <c r="B26" s="147"/>
      <c r="C26" s="148"/>
      <c r="D26" s="148"/>
      <c r="E26" s="148"/>
      <c r="F26" s="149"/>
    </row>
    <row r="27" ht="15.75" customHeight="1" spans="1:6">
      <c r="A27" s="59"/>
      <c r="B27" s="150"/>
      <c r="C27" s="151"/>
      <c r="D27" s="151"/>
      <c r="E27" s="151"/>
      <c r="F27" s="152"/>
    </row>
    <row r="28" ht="15.75" customHeight="1" spans="1:6">
      <c r="A28" s="153" t="s">
        <v>101</v>
      </c>
      <c r="B28" s="153"/>
      <c r="C28" s="73"/>
      <c r="D28" s="4" t="s">
        <v>102</v>
      </c>
      <c r="E28" s="4"/>
      <c r="F28" s="21">
        <v>43676</v>
      </c>
    </row>
    <row r="29" customHeight="1" spans="1:6">
      <c r="A29" s="154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154"/>
      <c r="B30" s="22"/>
      <c r="C30" s="22"/>
      <c r="D30" s="22"/>
      <c r="E30" s="22"/>
      <c r="F30" s="22"/>
    </row>
    <row r="31" customHeight="1" spans="1:6">
      <c r="A31" s="154"/>
      <c r="B31" s="22"/>
      <c r="C31" s="22"/>
      <c r="D31" s="22"/>
      <c r="E31" s="22"/>
      <c r="F31" s="22"/>
    </row>
    <row r="32" customHeight="1" spans="1:6">
      <c r="A32" s="154"/>
      <c r="B32" s="22"/>
      <c r="C32" s="22"/>
      <c r="D32" s="22"/>
      <c r="E32" s="22"/>
      <c r="F32" s="22"/>
    </row>
    <row r="33" customHeight="1" spans="1:6">
      <c r="A33" s="154"/>
      <c r="B33" s="22"/>
      <c r="C33" s="22"/>
      <c r="D33" s="22"/>
      <c r="E33" s="22"/>
      <c r="F33" s="22"/>
    </row>
    <row r="34" customHeight="1" spans="1:6">
      <c r="A34" s="154"/>
      <c r="B34" s="22"/>
      <c r="C34" s="22"/>
      <c r="D34" s="22"/>
      <c r="E34" s="22"/>
      <c r="F34" s="22"/>
    </row>
    <row r="35" ht="15" customHeight="1" spans="1:6">
      <c r="A35" s="154"/>
      <c r="B35" s="22"/>
      <c r="C35" s="22"/>
      <c r="D35" s="22"/>
      <c r="E35" s="22"/>
      <c r="F35" s="22"/>
    </row>
    <row r="36" ht="39.95" customHeight="1" spans="1:6">
      <c r="A36" s="155" t="s">
        <v>105</v>
      </c>
      <c r="B36" s="156"/>
      <c r="C36" s="157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32.1" customHeight="1" spans="1:6">
      <c r="A4" s="2" t="s">
        <v>84</v>
      </c>
      <c r="B4" s="2"/>
      <c r="C4" s="138" t="s">
        <v>110</v>
      </c>
      <c r="D4" s="138"/>
      <c r="E4" s="138"/>
      <c r="F4" s="138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111</v>
      </c>
      <c r="D4" s="5"/>
      <c r="E4" s="5"/>
      <c r="F4" s="5"/>
    </row>
    <row r="5" ht="17.25" customHeight="1" spans="1:7">
      <c r="A5" s="6" t="s">
        <v>86</v>
      </c>
      <c r="B5" s="7" t="s">
        <v>112</v>
      </c>
      <c r="C5" s="8"/>
      <c r="D5" s="8"/>
      <c r="E5" s="8"/>
      <c r="F5" s="9"/>
      <c r="G5" t="s">
        <v>113</v>
      </c>
    </row>
    <row r="6" ht="17.25" customHeight="1" spans="1:7">
      <c r="A6" s="10"/>
      <c r="B6" s="11"/>
      <c r="C6" s="12"/>
      <c r="D6" s="12"/>
      <c r="E6" s="12"/>
      <c r="F6" s="13"/>
      <c r="G6" t="s">
        <v>114</v>
      </c>
    </row>
    <row r="7" ht="17.25" customHeight="1" spans="1:7">
      <c r="A7" s="10"/>
      <c r="B7" s="11"/>
      <c r="C7" s="12"/>
      <c r="D7" s="12"/>
      <c r="E7" s="12"/>
      <c r="F7" s="13"/>
      <c r="G7" t="s">
        <v>115</v>
      </c>
    </row>
    <row r="8" ht="17.25" customHeight="1" spans="1:7">
      <c r="A8" s="10"/>
      <c r="B8" s="11"/>
      <c r="C8" s="12"/>
      <c r="D8" s="12"/>
      <c r="E8" s="12"/>
      <c r="F8" s="13"/>
      <c r="G8" t="s">
        <v>116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117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118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119</v>
      </c>
      <c r="D4" s="5"/>
      <c r="E4" s="5"/>
      <c r="F4" s="5"/>
    </row>
    <row r="5" ht="17.25" customHeight="1" spans="1:6">
      <c r="A5" s="6" t="s">
        <v>86</v>
      </c>
      <c r="B5" s="7" t="s">
        <v>120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1 " > < c o m m e n t   s : r e f = " C 6 "   r g b C l r = " 2 F C 9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项目支出绩效评分表 (2)</vt:lpstr>
      <vt:lpstr>Sheet2</vt:lpstr>
      <vt:lpstr>项目支出绩效评分表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资料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EFAD57A6052449F498C268FFE8CEED46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