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30" tabRatio="785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会议费培训费" sheetId="13" state="hidden" r:id="rId15"/>
    <sheet name="调查员补贴、劳务费、慰问品" sheetId="14" state="hidden" r:id="rId16"/>
    <sheet name="慰问品" sheetId="15" state="hidden" r:id="rId17"/>
    <sheet name="内部制度" sheetId="16" state="hidden" r:id="rId18"/>
    <sheet name="第一责任人职责" sheetId="17" state="hidden" r:id="rId19"/>
    <sheet name="整改问题" sheetId="20" state="hidden" r:id="rId20"/>
  </sheets>
  <calcPr calcId="144525"/>
</workbook>
</file>

<file path=xl/sharedStrings.xml><?xml version="1.0" encoding="utf-8"?>
<sst xmlns="http://schemas.openxmlformats.org/spreadsheetml/2006/main" count="449" uniqueCount="213">
  <si>
    <t>项目重点评价表</t>
  </si>
  <si>
    <t>项目名称</t>
  </si>
  <si>
    <t>2021年县级粮食储备贷款贴息等</t>
  </si>
  <si>
    <t>主管部门</t>
  </si>
  <si>
    <t>永修县农业农村局</t>
  </si>
  <si>
    <t>项目实施单位</t>
  </si>
  <si>
    <t>永修县储备粮油经营管理有限公司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</si>
  <si>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</si>
  <si>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</si>
  <si>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</si>
  <si>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</si>
  <si>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</si>
  <si>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</si>
  <si>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</si>
  <si>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</si>
  <si>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</si>
  <si>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</si>
  <si>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</si>
  <si>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</si>
  <si>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</si>
  <si>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</si>
  <si>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</si>
  <si>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</si>
  <si>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</si>
  <si>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</si>
  <si>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</si>
  <si>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</si>
  <si>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</si>
  <si>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</si>
  <si>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</si>
  <si>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</si>
  <si>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</si>
  <si>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</si>
  <si>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</si>
  <si>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</si>
  <si>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</si>
  <si>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</si>
  <si>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</si>
  <si>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</si>
  <si>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</si>
  <si>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</si>
  <si>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</si>
  <si>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</si>
  <si>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</si>
  <si>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县级粮食储备规模</t>
  </si>
  <si>
    <t>县级油储备规模</t>
  </si>
  <si>
    <t>县级粮油轮换规模</t>
  </si>
  <si>
    <t>1个军粮供应站</t>
  </si>
  <si>
    <t>粮油网点全覆盖</t>
  </si>
  <si>
    <t>产出质量</t>
  </si>
  <si>
    <t>县级储备粮油合格率100%</t>
  </si>
  <si>
    <t>军粮供应站运行正常</t>
  </si>
  <si>
    <t>粮油网点正常</t>
  </si>
  <si>
    <t>产出时效</t>
  </si>
  <si>
    <t>粮、油轮换及时率100%</t>
  </si>
  <si>
    <t>3年/2年</t>
  </si>
  <si>
    <t xml:space="preserve"> 军粮供应及时率100%</t>
  </si>
  <si>
    <t>配送中心配送及时率98%以上</t>
  </si>
  <si>
    <t>产出成本</t>
  </si>
  <si>
    <t>储备粮贷款利息及保管费≦130.29万元</t>
  </si>
  <si>
    <t>军供服务职工3人工资12万元</t>
  </si>
  <si>
    <t>效益  （25分）</t>
  </si>
  <si>
    <t>经济效益</t>
  </si>
  <si>
    <t xml:space="preserve"> 稳定粮油市场价格波动</t>
  </si>
  <si>
    <t>社会效益</t>
  </si>
  <si>
    <t>有效保障粮油储备安全</t>
  </si>
  <si>
    <t>有效增强政府调控粮食市场能力</t>
  </si>
  <si>
    <t>有效提升县级储备粮食管理机制</t>
  </si>
  <si>
    <t>加强部队后勤保障</t>
  </si>
  <si>
    <t>可持续影响</t>
  </si>
  <si>
    <t>持续增强应对重大自然灾害或其他突发事件的能力</t>
  </si>
  <si>
    <t>满意度（10</t>
  </si>
  <si>
    <t>社会公众或服务
对象满意度</t>
  </si>
  <si>
    <t>群众对当地粮油价格波动满意度90%以上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</si>
  <si>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</si>
  <si>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</si>
  <si>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</si>
  <si>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</si>
  <si>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</si>
  <si>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</si>
  <si>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</si>
  <si>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</si>
  <si>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</si>
  <si>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</si>
  <si>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</si>
  <si>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</si>
  <si>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</si>
  <si>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</si>
  <si>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</si>
  <si>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</si>
  <si>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</si>
  <si>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</si>
  <si>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</si>
  <si>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</si>
  <si>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</si>
  <si>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</si>
  <si>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</si>
  <si>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</si>
  <si>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</si>
  <si>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</si>
  <si>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</si>
  <si>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</si>
  <si>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</si>
  <si>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</si>
  <si>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</si>
  <si>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</si>
  <si>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</si>
  <si>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</si>
  <si>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</si>
  <si>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</si>
  <si>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</si>
  <si>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</si>
  <si>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</si>
  <si>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</si>
  <si>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</si>
  <si>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</si>
  <si>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</si>
  <si>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</si>
  <si>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</si>
  <si>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</si>
  <si>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</si>
  <si>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</si>
  <si>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</si>
  <si>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</si>
  <si>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</si>
  <si>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</si>
  <si>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</si>
  <si>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</si>
  <si>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</si>
  <si>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</si>
  <si>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</si>
  <si>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</si>
  <si>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</si>
  <si>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</si>
  <si>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</si>
  <si>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</si>
  <si>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</si>
  <si>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</si>
  <si>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</si>
  <si>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</si>
  <si>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</si>
  <si>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</si>
  <si>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</si>
  <si>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</si>
  <si>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</si>
  <si>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</si>
  <si>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</si>
  <si>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</si>
  <si>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</si>
  <si>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</si>
  <si>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</si>
  <si>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</si>
  <si>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</si>
  <si>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</si>
  <si>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</si>
  <si>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</si>
  <si>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</si>
  <si>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</si>
  <si>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</si>
  <si>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</si>
  <si>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</si>
  <si>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</si>
  <si>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</si>
  <si>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</si>
  <si>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</si>
  <si>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</si>
  <si>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</si>
  <si>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</si>
  <si>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生态效益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</si>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</sst>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3" borderId="27" applyNumberFormat="0" applyAlignment="0" applyProtection="0">
      <alignment vertical="center"/>
    </xf>
    <xf numFmtId="0" fontId="46" fillId="13" borderId="23" applyNumberFormat="0" applyAlignment="0" applyProtection="0">
      <alignment vertical="center"/>
    </xf>
    <xf numFmtId="0" fontId="47" fillId="14" borderId="28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7" fillId="0" borderId="0"/>
  </cellStyleXfs>
  <cellXfs count="20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3" fillId="0" borderId="16" xfId="0" applyFont="1" applyFill="1" applyBorder="1" applyAlignment="1">
      <alignment horizontal="left" vertical="center"/>
    </xf>
    <xf numFmtId="4" fontId="23" fillId="0" borderId="16" xfId="0" applyNumberFormat="1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" fontId="26" fillId="0" borderId="2" xfId="0" applyNumberFormat="1" applyFont="1" applyFill="1" applyBorder="1" applyAlignment="1">
      <alignment horizontal="center" vertical="center" shrinkToFit="1"/>
    </xf>
    <xf numFmtId="1" fontId="26" fillId="0" borderId="6" xfId="0" applyNumberFormat="1" applyFont="1" applyFill="1" applyBorder="1" applyAlignment="1">
      <alignment horizontal="center" vertical="center" shrinkToFit="1"/>
    </xf>
    <xf numFmtId="1" fontId="26" fillId="0" borderId="9" xfId="0" applyNumberFormat="1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0" fillId="0" borderId="13" xfId="49" applyFont="1" applyBorder="1" applyAlignment="1">
      <alignment horizontal="center" vertical="center" wrapText="1"/>
    </xf>
    <xf numFmtId="0" fontId="30" fillId="0" borderId="1" xfId="49" applyFont="1" applyBorder="1" applyAlignment="1">
      <alignment horizontal="center" vertical="center" wrapText="1"/>
    </xf>
    <xf numFmtId="0" fontId="30" fillId="0" borderId="1" xfId="49" applyFont="1" applyBorder="1" applyAlignment="1">
      <alignment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" fontId="26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176" fontId="26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9" fontId="24" fillId="0" borderId="0" xfId="0" applyNumberFormat="1" applyFont="1" applyBorder="1">
      <alignment vertical="center"/>
    </xf>
    <xf numFmtId="49" fontId="24" fillId="0" borderId="0" xfId="0" applyNumberFormat="1" applyFont="1" applyBorder="1">
      <alignment vertical="center"/>
    </xf>
    <xf numFmtId="9" fontId="30" fillId="0" borderId="0" xfId="49" applyNumberFormat="1" applyFont="1" applyBorder="1" applyAlignment="1">
      <alignment vertical="center" wrapText="1"/>
    </xf>
    <xf numFmtId="0" fontId="0" fillId="0" borderId="0" xfId="0" applyFill="1" applyBorder="1" applyAlignment="1"/>
    <xf numFmtId="0" fontId="30" fillId="0" borderId="15" xfId="49" applyFont="1" applyBorder="1" applyAlignment="1">
      <alignment horizontal="center" vertical="center" wrapText="1"/>
    </xf>
    <xf numFmtId="0" fontId="30" fillId="0" borderId="0" xfId="49" applyFont="1" applyBorder="1" applyAlignment="1">
      <alignment vertical="center" wrapText="1"/>
    </xf>
    <xf numFmtId="0" fontId="32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7"/>
  <sheetViews>
    <sheetView tabSelected="1" workbookViewId="0">
      <selection activeCell="AG39" sqref="AG39"/>
    </sheetView>
  </sheetViews>
  <sheetFormatPr defaultColWidth="9" defaultRowHeight="13.5"/>
  <cols>
    <col min="1" max="4" width="9" style="155"/>
    <col min="5" max="5" width="9" style="157"/>
    <col min="6" max="6" width="26.725" style="157" customWidth="1"/>
    <col min="7" max="7" width="9" style="157"/>
    <col min="8" max="9" width="9" style="156"/>
    <col min="10" max="10" width="9" style="155" hidden="1" customWidth="1"/>
    <col min="11" max="22" width="5.875" style="155" hidden="1" customWidth="1"/>
    <col min="23" max="23" width="8" style="156" hidden="1" customWidth="1"/>
    <col min="24" max="24" width="12.625" style="156" hidden="1" customWidth="1"/>
    <col min="25" max="25" width="6.875" style="156" hidden="1" customWidth="1"/>
    <col min="26" max="26" width="9" style="155" hidden="1" customWidth="1"/>
    <col min="27" max="28" width="9" style="158" hidden="1" customWidth="1"/>
    <col min="29" max="16384" width="9" style="155"/>
  </cols>
  <sheetData>
    <row r="1" spans="1:9">
      <c r="A1" s="159" t="s">
        <v>0</v>
      </c>
      <c r="B1" s="159"/>
      <c r="C1" s="159"/>
      <c r="D1" s="159"/>
      <c r="E1" s="159"/>
      <c r="F1" s="159"/>
      <c r="G1" s="159"/>
      <c r="H1" s="160"/>
      <c r="I1" s="160"/>
    </row>
    <row r="2" spans="1:9">
      <c r="A2" s="159"/>
      <c r="B2" s="159"/>
      <c r="C2" s="159"/>
      <c r="D2" s="159"/>
      <c r="E2" s="159"/>
      <c r="F2" s="159"/>
      <c r="G2" s="159"/>
      <c r="H2" s="160"/>
      <c r="I2" s="160"/>
    </row>
    <row r="3" ht="18" customHeight="1" spans="1:9">
      <c r="A3" s="161" t="s">
        <v>1</v>
      </c>
      <c r="B3" s="161"/>
      <c r="C3" s="162" t="s">
        <v>2</v>
      </c>
      <c r="D3" s="163"/>
      <c r="E3" s="163"/>
      <c r="F3" s="163"/>
      <c r="G3" s="163"/>
      <c r="H3" s="164"/>
      <c r="I3" s="164"/>
    </row>
    <row r="4" ht="29" customHeight="1" spans="1:9">
      <c r="A4" s="161" t="s">
        <v>3</v>
      </c>
      <c r="B4" s="161"/>
      <c r="C4" s="165" t="s">
        <v>4</v>
      </c>
      <c r="D4" s="166"/>
      <c r="E4" s="161" t="s">
        <v>5</v>
      </c>
      <c r="F4" s="161"/>
      <c r="G4" s="161"/>
      <c r="H4" s="167" t="s">
        <v>6</v>
      </c>
      <c r="I4" s="196"/>
    </row>
    <row r="5" spans="1:9">
      <c r="A5" s="161" t="s">
        <v>7</v>
      </c>
      <c r="B5" s="161"/>
      <c r="C5" s="168"/>
      <c r="D5" s="168"/>
      <c r="E5" s="161" t="s">
        <v>8</v>
      </c>
      <c r="F5" s="161"/>
      <c r="G5" s="161"/>
      <c r="H5" s="167"/>
      <c r="I5" s="196"/>
    </row>
    <row r="6" spans="1:9">
      <c r="A6" s="161" t="s">
        <v>9</v>
      </c>
      <c r="B6" s="161"/>
      <c r="C6" s="161" t="s">
        <v>10</v>
      </c>
      <c r="D6" s="161"/>
      <c r="E6" s="161"/>
      <c r="F6" s="161"/>
      <c r="G6" s="161"/>
      <c r="H6" s="169"/>
      <c r="I6" s="169"/>
    </row>
    <row r="7" ht="36.75" spans="1:9">
      <c r="A7" s="161" t="s">
        <v>11</v>
      </c>
      <c r="B7" s="168"/>
      <c r="C7" s="168">
        <v>445</v>
      </c>
      <c r="D7" s="161" t="s">
        <v>12</v>
      </c>
      <c r="E7" s="168"/>
      <c r="F7" s="168"/>
      <c r="G7" s="168">
        <v>445</v>
      </c>
      <c r="H7" s="170" t="s">
        <v>13</v>
      </c>
      <c r="I7" s="171">
        <v>445.23</v>
      </c>
    </row>
    <row r="8" spans="1:9">
      <c r="A8" s="161" t="s">
        <v>14</v>
      </c>
      <c r="B8" s="161"/>
      <c r="C8" s="168"/>
      <c r="D8" s="161" t="s">
        <v>14</v>
      </c>
      <c r="E8" s="161"/>
      <c r="F8" s="161"/>
      <c r="G8" s="168"/>
      <c r="H8" s="171"/>
      <c r="I8" s="171"/>
    </row>
    <row r="9" spans="1:9">
      <c r="A9" s="161" t="s">
        <v>15</v>
      </c>
      <c r="B9" s="161"/>
      <c r="C9" s="168"/>
      <c r="D9" s="161" t="s">
        <v>15</v>
      </c>
      <c r="E9" s="161"/>
      <c r="F9" s="161"/>
      <c r="G9" s="168"/>
      <c r="H9" s="171"/>
      <c r="I9" s="171"/>
    </row>
    <row r="10" spans="1:9">
      <c r="A10" s="161" t="s">
        <v>16</v>
      </c>
      <c r="B10" s="161"/>
      <c r="C10" s="168">
        <v>445</v>
      </c>
      <c r="D10" s="161" t="s">
        <v>16</v>
      </c>
      <c r="E10" s="161"/>
      <c r="F10" s="161"/>
      <c r="G10" s="168">
        <v>445</v>
      </c>
      <c r="H10" s="171"/>
      <c r="I10" s="171">
        <v>445.23</v>
      </c>
    </row>
    <row r="11" spans="1:9">
      <c r="A11" s="161" t="s">
        <v>17</v>
      </c>
      <c r="B11" s="161"/>
      <c r="C11" s="168"/>
      <c r="D11" s="161" t="s">
        <v>17</v>
      </c>
      <c r="E11" s="161"/>
      <c r="F11" s="161"/>
      <c r="G11" s="168"/>
      <c r="H11" s="171"/>
      <c r="I11" s="171"/>
    </row>
    <row r="12" spans="1:9">
      <c r="A12" s="172" t="s">
        <v>18</v>
      </c>
      <c r="B12" s="172"/>
      <c r="C12" s="172"/>
      <c r="D12" s="172"/>
      <c r="E12" s="161"/>
      <c r="F12" s="161"/>
      <c r="G12" s="161"/>
      <c r="H12" s="173"/>
      <c r="I12" s="173"/>
    </row>
    <row r="13" spans="1:9">
      <c r="A13" s="161" t="s">
        <v>19</v>
      </c>
      <c r="B13" s="161" t="s">
        <v>20</v>
      </c>
      <c r="C13" s="161" t="s">
        <v>21</v>
      </c>
      <c r="D13" s="161"/>
      <c r="E13" s="161" t="s">
        <v>20</v>
      </c>
      <c r="F13" s="161" t="s">
        <v>22</v>
      </c>
      <c r="G13" s="161" t="s">
        <v>20</v>
      </c>
      <c r="H13" s="167" t="s">
        <v>23</v>
      </c>
      <c r="I13" s="196"/>
    </row>
    <row r="14" spans="1:9">
      <c r="A14" s="161" t="s">
        <v>24</v>
      </c>
      <c r="B14" s="174">
        <v>15</v>
      </c>
      <c r="C14" s="161" t="s">
        <v>25</v>
      </c>
      <c r="D14" s="161"/>
      <c r="E14" s="168">
        <v>5</v>
      </c>
      <c r="F14" s="161" t="s">
        <v>26</v>
      </c>
      <c r="G14" s="168">
        <v>3</v>
      </c>
      <c r="H14" s="167">
        <v>3</v>
      </c>
      <c r="I14" s="196"/>
    </row>
    <row r="15" spans="1:9">
      <c r="A15" s="161"/>
      <c r="B15" s="175"/>
      <c r="C15" s="161"/>
      <c r="D15" s="161"/>
      <c r="E15" s="168"/>
      <c r="F15" s="161" t="s">
        <v>27</v>
      </c>
      <c r="G15" s="168">
        <v>2</v>
      </c>
      <c r="H15" s="167">
        <v>1.8</v>
      </c>
      <c r="I15" s="196"/>
    </row>
    <row r="16" spans="1:9">
      <c r="A16" s="161"/>
      <c r="B16" s="175"/>
      <c r="C16" s="161" t="s">
        <v>28</v>
      </c>
      <c r="D16" s="161"/>
      <c r="E16" s="168">
        <v>5</v>
      </c>
      <c r="F16" s="161" t="s">
        <v>29</v>
      </c>
      <c r="G16" s="168">
        <v>3</v>
      </c>
      <c r="H16" s="167">
        <v>2.2</v>
      </c>
      <c r="I16" s="196"/>
    </row>
    <row r="17" spans="1:11">
      <c r="A17" s="161"/>
      <c r="B17" s="175"/>
      <c r="C17" s="161"/>
      <c r="D17" s="161"/>
      <c r="E17" s="168"/>
      <c r="F17" s="161" t="s">
        <v>30</v>
      </c>
      <c r="G17" s="168">
        <v>2</v>
      </c>
      <c r="H17" s="167">
        <v>1.1</v>
      </c>
      <c r="I17" s="196"/>
      <c r="K17" s="197"/>
    </row>
    <row r="18" spans="1:11">
      <c r="A18" s="161"/>
      <c r="B18" s="175"/>
      <c r="C18" s="161" t="s">
        <v>31</v>
      </c>
      <c r="D18" s="161"/>
      <c r="E18" s="168">
        <v>5</v>
      </c>
      <c r="F18" s="161" t="s">
        <v>32</v>
      </c>
      <c r="G18" s="168">
        <v>3</v>
      </c>
      <c r="H18" s="167">
        <v>1.65</v>
      </c>
      <c r="I18" s="196"/>
      <c r="K18" s="197"/>
    </row>
    <row r="19" spans="1:11">
      <c r="A19" s="161"/>
      <c r="B19" s="176"/>
      <c r="C19" s="161"/>
      <c r="D19" s="161"/>
      <c r="E19" s="168"/>
      <c r="F19" s="161" t="s">
        <v>33</v>
      </c>
      <c r="G19" s="168">
        <v>2</v>
      </c>
      <c r="H19" s="167">
        <v>0</v>
      </c>
      <c r="I19" s="196"/>
      <c r="K19" s="197"/>
    </row>
    <row r="20" spans="1:11">
      <c r="A20" s="161" t="s">
        <v>34</v>
      </c>
      <c r="B20" s="174">
        <v>15</v>
      </c>
      <c r="C20" s="177" t="s">
        <v>35</v>
      </c>
      <c r="D20" s="178"/>
      <c r="E20" s="179">
        <v>10</v>
      </c>
      <c r="F20" s="161" t="s">
        <v>36</v>
      </c>
      <c r="G20" s="168">
        <v>3</v>
      </c>
      <c r="H20" s="167">
        <v>1</v>
      </c>
      <c r="I20" s="196"/>
      <c r="K20" s="197"/>
    </row>
    <row r="21" spans="1:9">
      <c r="A21" s="161"/>
      <c r="B21" s="175"/>
      <c r="C21" s="180"/>
      <c r="D21" s="181"/>
      <c r="E21" s="182"/>
      <c r="F21" s="161" t="s">
        <v>37</v>
      </c>
      <c r="G21" s="168">
        <v>3</v>
      </c>
      <c r="H21" s="167">
        <v>2.43647191011236</v>
      </c>
      <c r="I21" s="196"/>
    </row>
    <row r="22" spans="1:9">
      <c r="A22" s="161"/>
      <c r="B22" s="175"/>
      <c r="C22" s="183"/>
      <c r="D22" s="184"/>
      <c r="E22" s="185"/>
      <c r="F22" s="161" t="s">
        <v>38</v>
      </c>
      <c r="G22" s="168">
        <v>4</v>
      </c>
      <c r="H22" s="167">
        <v>1.75</v>
      </c>
      <c r="I22" s="196"/>
    </row>
    <row r="23" spans="1:9">
      <c r="A23" s="161"/>
      <c r="B23" s="175"/>
      <c r="C23" s="161" t="s">
        <v>39</v>
      </c>
      <c r="D23" s="161"/>
      <c r="E23" s="168">
        <v>5</v>
      </c>
      <c r="F23" s="161" t="s">
        <v>40</v>
      </c>
      <c r="G23" s="168">
        <v>2</v>
      </c>
      <c r="H23" s="167">
        <v>0.6</v>
      </c>
      <c r="I23" s="196"/>
    </row>
    <row r="24" spans="1:9">
      <c r="A24" s="161"/>
      <c r="B24" s="176"/>
      <c r="C24" s="161"/>
      <c r="D24" s="161"/>
      <c r="E24" s="168"/>
      <c r="F24" s="161" t="s">
        <v>41</v>
      </c>
      <c r="G24" s="168">
        <v>3</v>
      </c>
      <c r="H24" s="167">
        <v>2.3</v>
      </c>
      <c r="I24" s="196"/>
    </row>
    <row r="25" spans="1:28">
      <c r="A25" s="186" t="s">
        <v>42</v>
      </c>
      <c r="B25" s="174">
        <v>35</v>
      </c>
      <c r="C25" s="177" t="s">
        <v>43</v>
      </c>
      <c r="D25" s="178"/>
      <c r="E25" s="168">
        <v>5</v>
      </c>
      <c r="F25" s="161" t="s">
        <v>44</v>
      </c>
      <c r="G25" s="168">
        <v>5</v>
      </c>
      <c r="H25" s="167">
        <v>5</v>
      </c>
      <c r="I25" s="196"/>
      <c r="K25" s="155">
        <v>1</v>
      </c>
      <c r="L25" s="155">
        <v>2</v>
      </c>
      <c r="M25" s="155">
        <v>3</v>
      </c>
      <c r="N25" s="155">
        <v>4</v>
      </c>
      <c r="O25" s="155">
        <v>5</v>
      </c>
      <c r="P25" s="155">
        <v>6</v>
      </c>
      <c r="Q25" s="155">
        <v>7</v>
      </c>
      <c r="R25" s="155">
        <v>8</v>
      </c>
      <c r="S25" s="155">
        <v>9</v>
      </c>
      <c r="T25" s="155">
        <v>10</v>
      </c>
      <c r="U25" s="155">
        <v>11</v>
      </c>
      <c r="V25" s="155">
        <v>12</v>
      </c>
      <c r="AA25" s="158">
        <v>4500</v>
      </c>
      <c r="AB25" s="158">
        <v>6500</v>
      </c>
    </row>
    <row r="26" spans="1:28">
      <c r="A26" s="187"/>
      <c r="B26" s="175"/>
      <c r="C26" s="180"/>
      <c r="D26" s="181"/>
      <c r="E26" s="179">
        <v>3</v>
      </c>
      <c r="F26" s="161" t="s">
        <v>45</v>
      </c>
      <c r="G26" s="168">
        <v>3</v>
      </c>
      <c r="H26" s="167">
        <v>3</v>
      </c>
      <c r="I26" s="196"/>
      <c r="AA26" s="158">
        <v>0</v>
      </c>
      <c r="AB26" s="158">
        <v>67</v>
      </c>
    </row>
    <row r="27" spans="1:28">
      <c r="A27" s="187"/>
      <c r="B27" s="175"/>
      <c r="C27" s="180"/>
      <c r="D27" s="181"/>
      <c r="E27" s="179">
        <v>5</v>
      </c>
      <c r="F27" s="161" t="s">
        <v>46</v>
      </c>
      <c r="G27" s="168">
        <v>5</v>
      </c>
      <c r="H27" s="167">
        <v>5</v>
      </c>
      <c r="I27" s="196"/>
      <c r="AA27" s="158">
        <v>2000</v>
      </c>
      <c r="AB27" s="158">
        <v>2000</v>
      </c>
    </row>
    <row r="28" spans="1:9">
      <c r="A28" s="187"/>
      <c r="B28" s="175"/>
      <c r="C28" s="180"/>
      <c r="D28" s="181"/>
      <c r="E28" s="179">
        <v>1</v>
      </c>
      <c r="F28" s="161" t="s">
        <v>47</v>
      </c>
      <c r="G28" s="168">
        <v>1</v>
      </c>
      <c r="H28" s="167">
        <v>1</v>
      </c>
      <c r="I28" s="196"/>
    </row>
    <row r="29" spans="1:9">
      <c r="A29" s="187"/>
      <c r="B29" s="175"/>
      <c r="C29" s="180"/>
      <c r="D29" s="181"/>
      <c r="E29" s="179">
        <v>1</v>
      </c>
      <c r="F29" s="161" t="s">
        <v>48</v>
      </c>
      <c r="G29" s="168">
        <v>1</v>
      </c>
      <c r="H29" s="167">
        <v>1</v>
      </c>
      <c r="I29" s="196"/>
    </row>
    <row r="30" spans="1:28">
      <c r="A30" s="187"/>
      <c r="B30" s="175"/>
      <c r="C30" s="177" t="s">
        <v>49</v>
      </c>
      <c r="D30" s="178"/>
      <c r="E30" s="179">
        <v>8</v>
      </c>
      <c r="F30" s="161" t="s">
        <v>50</v>
      </c>
      <c r="G30" s="179">
        <v>8</v>
      </c>
      <c r="H30" s="167">
        <v>8</v>
      </c>
      <c r="I30" s="196"/>
      <c r="AA30" s="198"/>
      <c r="AB30" s="198">
        <v>1</v>
      </c>
    </row>
    <row r="31" spans="1:28">
      <c r="A31" s="187"/>
      <c r="B31" s="175"/>
      <c r="C31" s="180"/>
      <c r="D31" s="181"/>
      <c r="E31" s="179">
        <v>1</v>
      </c>
      <c r="F31" s="165" t="s">
        <v>51</v>
      </c>
      <c r="G31" s="179">
        <v>1</v>
      </c>
      <c r="H31" s="167">
        <v>1</v>
      </c>
      <c r="I31" s="196"/>
      <c r="AA31" s="198"/>
      <c r="AB31" s="198"/>
    </row>
    <row r="32" spans="1:28">
      <c r="A32" s="187"/>
      <c r="B32" s="175"/>
      <c r="C32" s="180"/>
      <c r="D32" s="181"/>
      <c r="E32" s="179">
        <v>1</v>
      </c>
      <c r="F32" s="165" t="s">
        <v>52</v>
      </c>
      <c r="G32" s="179">
        <v>1</v>
      </c>
      <c r="H32" s="167">
        <v>1</v>
      </c>
      <c r="I32" s="196"/>
      <c r="AA32" s="198"/>
      <c r="AB32" s="198"/>
    </row>
    <row r="33" spans="1:28">
      <c r="A33" s="187"/>
      <c r="B33" s="175"/>
      <c r="C33" s="177" t="s">
        <v>53</v>
      </c>
      <c r="D33" s="178"/>
      <c r="E33" s="168">
        <v>3</v>
      </c>
      <c r="F33" s="165" t="s">
        <v>54</v>
      </c>
      <c r="G33" s="168">
        <v>3</v>
      </c>
      <c r="H33" s="167">
        <v>3</v>
      </c>
      <c r="I33" s="196"/>
      <c r="J33" s="155">
        <v>64</v>
      </c>
      <c r="K33" s="155">
        <f>64-42</f>
        <v>22</v>
      </c>
      <c r="L33" s="155">
        <f>64-46</f>
        <v>18</v>
      </c>
      <c r="M33" s="155">
        <f>64-46</f>
        <v>18</v>
      </c>
      <c r="N33" s="155">
        <f>64-46</f>
        <v>18</v>
      </c>
      <c r="O33" s="155">
        <f>64-47</f>
        <v>17</v>
      </c>
      <c r="P33" s="155">
        <f>64-49</f>
        <v>15</v>
      </c>
      <c r="Q33" s="155">
        <f>64-55</f>
        <v>9</v>
      </c>
      <c r="R33" s="155">
        <f>64-55</f>
        <v>9</v>
      </c>
      <c r="S33" s="155">
        <f>64-54</f>
        <v>10</v>
      </c>
      <c r="T33" s="155">
        <f>64-55</f>
        <v>9</v>
      </c>
      <c r="U33" s="155">
        <f>64-56</f>
        <v>8</v>
      </c>
      <c r="V33" s="155">
        <f>64-57</f>
        <v>7</v>
      </c>
      <c r="W33" s="156">
        <f>SUM(K33:V33)</f>
        <v>160</v>
      </c>
      <c r="X33" s="156">
        <f>W33/12</f>
        <v>13.3333333333333</v>
      </c>
      <c r="AA33" s="199" t="s">
        <v>55</v>
      </c>
      <c r="AB33" s="199"/>
    </row>
    <row r="34" spans="1:28">
      <c r="A34" s="187"/>
      <c r="B34" s="175"/>
      <c r="C34" s="180"/>
      <c r="D34" s="181"/>
      <c r="E34" s="179">
        <v>1</v>
      </c>
      <c r="F34" s="188" t="s">
        <v>56</v>
      </c>
      <c r="G34" s="189">
        <v>1</v>
      </c>
      <c r="H34" s="167">
        <v>1</v>
      </c>
      <c r="I34" s="196"/>
      <c r="AA34" s="200"/>
      <c r="AB34" s="200"/>
    </row>
    <row r="35" spans="1:28">
      <c r="A35" s="187"/>
      <c r="B35" s="175"/>
      <c r="C35" s="180"/>
      <c r="D35" s="181"/>
      <c r="E35" s="168">
        <v>1</v>
      </c>
      <c r="F35" s="188" t="s">
        <v>57</v>
      </c>
      <c r="G35" s="189">
        <v>1</v>
      </c>
      <c r="H35" s="167">
        <v>1</v>
      </c>
      <c r="I35" s="196"/>
      <c r="AA35" s="201"/>
      <c r="AB35" s="201"/>
    </row>
    <row r="36" ht="24" spans="1:28">
      <c r="A36" s="187"/>
      <c r="B36" s="175"/>
      <c r="C36" s="177" t="s">
        <v>58</v>
      </c>
      <c r="D36" s="178"/>
      <c r="E36" s="168">
        <v>3</v>
      </c>
      <c r="F36" s="190" t="s">
        <v>59</v>
      </c>
      <c r="G36" s="189">
        <v>3</v>
      </c>
      <c r="H36" s="167">
        <v>1</v>
      </c>
      <c r="I36" s="196"/>
      <c r="J36" s="155">
        <v>22</v>
      </c>
      <c r="K36" s="155">
        <f>22-11</f>
        <v>11</v>
      </c>
      <c r="L36" s="155">
        <f>22-11</f>
        <v>11</v>
      </c>
      <c r="M36" s="155">
        <f>22-9</f>
        <v>13</v>
      </c>
      <c r="N36" s="155">
        <f>22-9</f>
        <v>13</v>
      </c>
      <c r="O36" s="155">
        <f>22-10</f>
        <v>12</v>
      </c>
      <c r="P36" s="155">
        <f>22-12</f>
        <v>10</v>
      </c>
      <c r="Q36" s="155">
        <f>22-15</f>
        <v>7</v>
      </c>
      <c r="R36" s="155">
        <f>22-14</f>
        <v>8</v>
      </c>
      <c r="S36" s="155">
        <f>22-15</f>
        <v>7</v>
      </c>
      <c r="T36" s="155">
        <f>22-16</f>
        <v>6</v>
      </c>
      <c r="U36" s="155">
        <f>22-17</f>
        <v>5</v>
      </c>
      <c r="V36" s="155">
        <f>22-17</f>
        <v>5</v>
      </c>
      <c r="W36" s="156">
        <f>SUM(K36:V36)</f>
        <v>108</v>
      </c>
      <c r="X36" s="156">
        <f>W36/12</f>
        <v>9</v>
      </c>
      <c r="AA36" s="188"/>
      <c r="AB36" s="202"/>
    </row>
    <row r="37" spans="1:28">
      <c r="A37" s="187"/>
      <c r="B37" s="175"/>
      <c r="C37" s="180"/>
      <c r="D37" s="181"/>
      <c r="E37" s="168">
        <v>2</v>
      </c>
      <c r="F37" s="190" t="s">
        <v>60</v>
      </c>
      <c r="G37" s="189">
        <v>2</v>
      </c>
      <c r="H37" s="167">
        <v>0</v>
      </c>
      <c r="I37" s="196"/>
      <c r="AA37" s="188"/>
      <c r="AB37" s="202"/>
    </row>
    <row r="38" ht="31" customHeight="1" spans="1:28">
      <c r="A38" s="186" t="s">
        <v>61</v>
      </c>
      <c r="B38" s="174">
        <v>25</v>
      </c>
      <c r="C38" s="161" t="s">
        <v>62</v>
      </c>
      <c r="D38" s="161"/>
      <c r="E38" s="168">
        <v>5</v>
      </c>
      <c r="F38" s="189" t="s">
        <v>63</v>
      </c>
      <c r="G38" s="189">
        <v>5</v>
      </c>
      <c r="H38" s="169">
        <v>4</v>
      </c>
      <c r="I38" s="169"/>
      <c r="AA38" s="203"/>
      <c r="AB38" s="203"/>
    </row>
    <row r="39" ht="26" customHeight="1" spans="1:9">
      <c r="A39" s="187"/>
      <c r="B39" s="175"/>
      <c r="C39" s="161" t="s">
        <v>64</v>
      </c>
      <c r="D39" s="161"/>
      <c r="E39" s="168">
        <v>3</v>
      </c>
      <c r="F39" s="161" t="s">
        <v>65</v>
      </c>
      <c r="G39" s="168">
        <v>3</v>
      </c>
      <c r="H39" s="169">
        <v>3</v>
      </c>
      <c r="I39" s="169"/>
    </row>
    <row r="40" ht="26" customHeight="1" spans="1:9">
      <c r="A40" s="187"/>
      <c r="B40" s="175"/>
      <c r="C40" s="161"/>
      <c r="D40" s="161"/>
      <c r="E40" s="168">
        <v>3</v>
      </c>
      <c r="F40" s="161" t="s">
        <v>66</v>
      </c>
      <c r="G40" s="168">
        <v>3</v>
      </c>
      <c r="H40" s="169">
        <v>3</v>
      </c>
      <c r="I40" s="169"/>
    </row>
    <row r="41" ht="26" customHeight="1" spans="1:9">
      <c r="A41" s="187"/>
      <c r="B41" s="175"/>
      <c r="C41" s="161"/>
      <c r="D41" s="161"/>
      <c r="E41" s="168">
        <v>3</v>
      </c>
      <c r="F41" s="161" t="s">
        <v>67</v>
      </c>
      <c r="G41" s="168">
        <v>3</v>
      </c>
      <c r="H41" s="191">
        <v>2</v>
      </c>
      <c r="I41" s="191"/>
    </row>
    <row r="42" ht="26" customHeight="1" spans="1:9">
      <c r="A42" s="187"/>
      <c r="B42" s="175"/>
      <c r="C42" s="161"/>
      <c r="D42" s="161"/>
      <c r="E42" s="168">
        <v>1</v>
      </c>
      <c r="F42" s="161" t="s">
        <v>68</v>
      </c>
      <c r="G42" s="168">
        <v>1</v>
      </c>
      <c r="H42" s="191">
        <v>1</v>
      </c>
      <c r="I42" s="191"/>
    </row>
    <row r="43" ht="36" customHeight="1" spans="1:27">
      <c r="A43" s="192"/>
      <c r="B43" s="176"/>
      <c r="C43" s="161" t="s">
        <v>69</v>
      </c>
      <c r="D43" s="161"/>
      <c r="E43" s="168">
        <v>10</v>
      </c>
      <c r="F43" s="161" t="s">
        <v>70</v>
      </c>
      <c r="G43" s="168">
        <v>10</v>
      </c>
      <c r="H43" s="169">
        <v>9</v>
      </c>
      <c r="I43" s="169"/>
      <c r="AA43" s="204"/>
    </row>
    <row r="44" ht="25.5" spans="1:9">
      <c r="A44" s="193" t="s">
        <v>71</v>
      </c>
      <c r="B44" s="194">
        <v>10</v>
      </c>
      <c r="C44" s="161" t="s">
        <v>72</v>
      </c>
      <c r="D44" s="161"/>
      <c r="E44" s="168">
        <v>10</v>
      </c>
      <c r="F44" s="195" t="s">
        <v>73</v>
      </c>
      <c r="G44" s="168">
        <v>10</v>
      </c>
      <c r="H44" s="169">
        <v>10</v>
      </c>
      <c r="I44" s="169"/>
    </row>
    <row r="45" spans="1:9">
      <c r="A45" s="161" t="s">
        <v>74</v>
      </c>
      <c r="B45" s="194">
        <v>100</v>
      </c>
      <c r="C45" s="168"/>
      <c r="D45" s="168"/>
      <c r="E45" s="194">
        <f>SUM(E14:E44)</f>
        <v>100</v>
      </c>
      <c r="F45" s="168"/>
      <c r="G45" s="194">
        <f>SUM(G14:G44)</f>
        <v>100</v>
      </c>
      <c r="H45" s="167">
        <f>SUM(H14:H44)</f>
        <v>80.8364719101124</v>
      </c>
      <c r="I45" s="196"/>
    </row>
    <row r="46" spans="1:9">
      <c r="A46" s="161" t="s">
        <v>75</v>
      </c>
      <c r="B46" s="161" t="s">
        <v>76</v>
      </c>
      <c r="C46" s="161"/>
      <c r="D46" s="161"/>
      <c r="E46" s="161"/>
      <c r="F46" s="161"/>
      <c r="G46" s="161"/>
      <c r="H46" s="169"/>
      <c r="I46" s="169"/>
    </row>
    <row r="47" spans="1:9">
      <c r="A47" s="161"/>
      <c r="B47" s="161" t="s">
        <v>77</v>
      </c>
      <c r="C47" s="161"/>
      <c r="D47" s="161"/>
      <c r="E47" s="161"/>
      <c r="F47" s="161"/>
      <c r="G47" s="161"/>
      <c r="H47" s="169"/>
      <c r="I47" s="169"/>
    </row>
  </sheetData>
  <mergeCells count="90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AA36:AB36"/>
    <mergeCell ref="H37:I37"/>
    <mergeCell ref="AA37:AB37"/>
    <mergeCell ref="C38:D38"/>
    <mergeCell ref="H38:I38"/>
    <mergeCell ref="H39:I39"/>
    <mergeCell ref="H40:I40"/>
    <mergeCell ref="H41:I41"/>
    <mergeCell ref="H42:I42"/>
    <mergeCell ref="C43:D43"/>
    <mergeCell ref="H43:I43"/>
    <mergeCell ref="C44:D44"/>
    <mergeCell ref="H44:I44"/>
    <mergeCell ref="C45:D45"/>
    <mergeCell ref="H45:I45"/>
    <mergeCell ref="B46:I46"/>
    <mergeCell ref="B47:I47"/>
    <mergeCell ref="A14:A19"/>
    <mergeCell ref="A20:A24"/>
    <mergeCell ref="A25:A37"/>
    <mergeCell ref="A38:A43"/>
    <mergeCell ref="A46:A47"/>
    <mergeCell ref="B14:B19"/>
    <mergeCell ref="B20:B24"/>
    <mergeCell ref="B25:B37"/>
    <mergeCell ref="B38:B43"/>
    <mergeCell ref="E14:E15"/>
    <mergeCell ref="E16:E17"/>
    <mergeCell ref="E18:E19"/>
    <mergeCell ref="E20:E22"/>
    <mergeCell ref="E23:E24"/>
    <mergeCell ref="A1:I2"/>
    <mergeCell ref="C14:D15"/>
    <mergeCell ref="C16:D17"/>
    <mergeCell ref="C18:D19"/>
    <mergeCell ref="C20:D22"/>
    <mergeCell ref="C23:D24"/>
    <mergeCell ref="C30:D32"/>
    <mergeCell ref="C25:D29"/>
    <mergeCell ref="C36:D37"/>
    <mergeCell ref="C33:D35"/>
    <mergeCell ref="C39:D4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78</v>
      </c>
      <c r="B1" s="97"/>
      <c r="C1" s="97"/>
      <c r="D1" s="97"/>
      <c r="E1" s="97"/>
      <c r="F1" s="97"/>
    </row>
    <row r="2" ht="17.25" customHeight="1" spans="1:6">
      <c r="A2" s="98" t="s">
        <v>1</v>
      </c>
      <c r="B2" s="98"/>
      <c r="C2" s="99" t="s">
        <v>79</v>
      </c>
      <c r="D2" s="99"/>
      <c r="E2" s="99"/>
      <c r="F2" s="99"/>
    </row>
    <row r="3" ht="29" customHeight="1" spans="1:6">
      <c r="A3" s="100" t="s">
        <v>80</v>
      </c>
      <c r="B3" s="98"/>
      <c r="C3" s="99" t="s">
        <v>127</v>
      </c>
      <c r="D3" s="99"/>
      <c r="E3" s="99"/>
      <c r="F3" s="99"/>
    </row>
    <row r="4" ht="17.25" customHeight="1" spans="1:6">
      <c r="A4" s="98" t="s">
        <v>82</v>
      </c>
      <c r="B4" s="98"/>
      <c r="C4" s="101" t="s">
        <v>128</v>
      </c>
      <c r="D4" s="101"/>
      <c r="E4" s="102"/>
      <c r="F4" s="102"/>
    </row>
    <row r="5" ht="17.25" customHeight="1" spans="1:7">
      <c r="A5" s="103" t="s">
        <v>84</v>
      </c>
      <c r="B5" s="91"/>
      <c r="C5" s="91"/>
      <c r="D5" s="104"/>
      <c r="E5" s="105"/>
      <c r="F5" s="106"/>
      <c r="G5" s="96" t="s">
        <v>129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130</v>
      </c>
      <c r="J6" s="96" t="s">
        <v>131</v>
      </c>
    </row>
    <row r="7" ht="17.25" customHeight="1" spans="1:7">
      <c r="A7" s="107"/>
      <c r="B7" s="91"/>
      <c r="C7" s="91"/>
      <c r="D7" s="104"/>
      <c r="E7" s="105"/>
      <c r="F7" s="106"/>
      <c r="G7" s="96" t="s">
        <v>132</v>
      </c>
    </row>
    <row r="8" ht="17.25" customHeight="1" spans="1:7">
      <c r="A8" s="107"/>
      <c r="B8" s="91"/>
      <c r="C8" s="91"/>
      <c r="D8" s="104"/>
      <c r="E8" s="105"/>
      <c r="F8" s="106"/>
      <c r="G8" s="96" t="s">
        <v>133</v>
      </c>
    </row>
    <row r="9" ht="17.25" customHeight="1" spans="1:7">
      <c r="A9" s="107"/>
      <c r="B9" s="91"/>
      <c r="C9" s="91"/>
      <c r="D9" s="104"/>
      <c r="E9" s="105"/>
      <c r="F9" s="106"/>
      <c r="G9" s="96" t="s">
        <v>134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135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113"/>
      <c r="C13" s="113"/>
      <c r="D13" s="114"/>
      <c r="E13" s="110"/>
      <c r="F13" s="111"/>
      <c r="G13" s="112"/>
    </row>
    <row r="14" ht="14.25" customHeight="1" spans="1:7">
      <c r="A14" s="107"/>
      <c r="B14" s="113"/>
      <c r="C14" s="113"/>
      <c r="D14" s="114"/>
      <c r="E14" s="110"/>
      <c r="F14" s="111"/>
      <c r="G14" s="112"/>
    </row>
    <row r="15" ht="42.75" customHeight="1" spans="1:7">
      <c r="A15" s="107"/>
      <c r="B15" s="113"/>
      <c r="C15" s="113"/>
      <c r="D15" s="114"/>
      <c r="E15" s="110"/>
      <c r="F15" s="111"/>
      <c r="G15" s="112"/>
    </row>
    <row r="16" ht="28.5" customHeight="1" spans="1:7">
      <c r="A16" s="107"/>
      <c r="B16" s="113"/>
      <c r="C16" s="113"/>
      <c r="D16" s="114"/>
      <c r="E16" s="110"/>
      <c r="F16" s="111"/>
      <c r="G16" s="112"/>
    </row>
    <row r="17" ht="14.25" customHeight="1" spans="1:7">
      <c r="A17" s="107"/>
      <c r="B17" s="113"/>
      <c r="C17" s="113"/>
      <c r="D17" s="114"/>
      <c r="E17" s="110"/>
      <c r="F17" s="111"/>
      <c r="G17" s="112"/>
    </row>
    <row r="18" ht="15.75" customHeight="1" spans="1:7">
      <c r="A18" s="107"/>
      <c r="B18" s="113"/>
      <c r="C18" s="113"/>
      <c r="D18" s="114"/>
      <c r="E18" s="110"/>
      <c r="F18" s="111"/>
      <c r="G18" s="112"/>
    </row>
    <row r="19" ht="15" customHeight="1" spans="1:7">
      <c r="A19" s="107"/>
      <c r="B19" s="113"/>
      <c r="C19" s="113"/>
      <c r="D19" s="115"/>
      <c r="E19" s="110"/>
      <c r="F19" s="111"/>
      <c r="G19" s="112"/>
    </row>
    <row r="20" ht="15.75" customHeight="1" spans="1:6">
      <c r="A20" s="107"/>
      <c r="B20" s="113"/>
      <c r="C20" s="116"/>
      <c r="D20" s="115"/>
      <c r="E20" s="110"/>
      <c r="F20" s="111"/>
    </row>
    <row r="21" ht="15.75" customHeight="1" spans="1:6">
      <c r="A21" s="107"/>
      <c r="B21" s="113"/>
      <c r="C21" s="116"/>
      <c r="D21" s="115"/>
      <c r="E21" s="110"/>
      <c r="F21" s="111"/>
    </row>
    <row r="22" ht="15.75" customHeight="1" spans="1:6">
      <c r="A22" s="107"/>
      <c r="B22" s="113"/>
      <c r="C22" s="116"/>
      <c r="D22" s="115"/>
      <c r="E22" s="110"/>
      <c r="F22" s="111"/>
    </row>
    <row r="23" ht="15.75" customHeight="1" spans="1:6">
      <c r="A23" s="107"/>
      <c r="B23" s="117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7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7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8"/>
      <c r="B27" s="119"/>
      <c r="C27" s="120"/>
      <c r="D27" s="120"/>
      <c r="E27" s="120"/>
      <c r="F27" s="121"/>
      <c r="G27" s="112">
        <v>43765</v>
      </c>
      <c r="H27" s="96">
        <v>300</v>
      </c>
    </row>
    <row r="28" ht="15.75" customHeight="1" spans="1:8">
      <c r="A28" s="122" t="s">
        <v>136</v>
      </c>
      <c r="B28" s="123"/>
      <c r="C28" s="124"/>
      <c r="D28" s="100" t="s">
        <v>100</v>
      </c>
      <c r="E28" s="100"/>
      <c r="F28" s="125">
        <v>43998</v>
      </c>
      <c r="G28" s="112">
        <v>43770</v>
      </c>
      <c r="H28" s="96">
        <v>300</v>
      </c>
    </row>
    <row r="29" customHeight="1" spans="1:8">
      <c r="A29" s="101" t="s">
        <v>101</v>
      </c>
      <c r="B29" s="126" t="s">
        <v>102</v>
      </c>
      <c r="C29" s="126"/>
      <c r="D29" s="126"/>
      <c r="E29" s="126"/>
      <c r="F29" s="126"/>
      <c r="G29" s="112">
        <v>43768</v>
      </c>
      <c r="H29" s="96">
        <v>300</v>
      </c>
    </row>
    <row r="30" customHeight="1" spans="1:8">
      <c r="A30" s="101"/>
      <c r="B30" s="126"/>
      <c r="C30" s="126"/>
      <c r="D30" s="126"/>
      <c r="E30" s="126"/>
      <c r="F30" s="126"/>
      <c r="G30" s="112">
        <v>43778</v>
      </c>
      <c r="H30" s="96">
        <v>300</v>
      </c>
    </row>
    <row r="31" customHeight="1" spans="1:8">
      <c r="A31" s="101"/>
      <c r="B31" s="126"/>
      <c r="C31" s="126"/>
      <c r="D31" s="126"/>
      <c r="E31" s="126"/>
      <c r="F31" s="126"/>
      <c r="G31" s="112">
        <v>43767</v>
      </c>
      <c r="H31" s="96">
        <v>300</v>
      </c>
    </row>
    <row r="32" customHeight="1" spans="1:8">
      <c r="A32" s="101"/>
      <c r="B32" s="126"/>
      <c r="C32" s="126"/>
      <c r="D32" s="126"/>
      <c r="E32" s="126"/>
      <c r="F32" s="126"/>
      <c r="G32" s="112">
        <v>43769</v>
      </c>
      <c r="H32" s="96">
        <v>300</v>
      </c>
    </row>
    <row r="33" customHeight="1" spans="1:6">
      <c r="A33" s="101"/>
      <c r="B33" s="126"/>
      <c r="C33" s="126"/>
      <c r="D33" s="126"/>
      <c r="E33" s="126"/>
      <c r="F33" s="126"/>
    </row>
    <row r="34" customHeight="1" spans="1:6">
      <c r="A34" s="101"/>
      <c r="B34" s="126"/>
      <c r="C34" s="126"/>
      <c r="D34" s="126"/>
      <c r="E34" s="126"/>
      <c r="F34" s="126"/>
    </row>
    <row r="35" ht="15" customHeight="1" spans="1:8">
      <c r="A35" s="101"/>
      <c r="B35" s="126"/>
      <c r="C35" s="126"/>
      <c r="D35" s="126"/>
      <c r="E35" s="126"/>
      <c r="F35" s="126"/>
      <c r="H35" s="96">
        <f>SUM(H11:H34)</f>
        <v>2300</v>
      </c>
    </row>
    <row r="36" ht="40" customHeight="1" spans="1:6">
      <c r="A36" s="101"/>
      <c r="B36" s="127" t="s">
        <v>103</v>
      </c>
      <c r="C36" s="128"/>
      <c r="D36" s="129"/>
      <c r="E36" s="127" t="s">
        <v>104</v>
      </c>
      <c r="F36" s="128"/>
    </row>
    <row r="37" s="96" customFormat="1" spans="1:5">
      <c r="A37" s="130"/>
      <c r="E37" s="96" t="s">
        <v>105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137</v>
      </c>
      <c r="D3" s="3"/>
      <c r="E3" s="3"/>
      <c r="F3" s="3"/>
    </row>
    <row r="4" ht="17.25" customHeight="1" spans="1:6">
      <c r="A4" s="2" t="s">
        <v>82</v>
      </c>
      <c r="B4" s="2"/>
      <c r="C4" s="5" t="s">
        <v>138</v>
      </c>
      <c r="D4" s="5"/>
      <c r="E4" s="5"/>
      <c r="F4" s="5"/>
    </row>
    <row r="5" ht="48" customHeight="1" spans="1:14">
      <c r="A5" s="6" t="s">
        <v>84</v>
      </c>
      <c r="B5" s="7"/>
      <c r="C5" s="8"/>
      <c r="D5" s="8"/>
      <c r="E5" s="8"/>
      <c r="F5" s="9"/>
      <c r="G5" t="s">
        <v>139</v>
      </c>
      <c r="H5" s="40" t="s">
        <v>140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141</v>
      </c>
    </row>
    <row r="7" ht="17.25" customHeight="1" spans="1:8">
      <c r="A7" s="10"/>
      <c r="B7" s="11"/>
      <c r="C7" s="12"/>
      <c r="D7" s="12"/>
      <c r="E7" s="12"/>
      <c r="F7" s="13"/>
      <c r="H7" t="s">
        <v>142</v>
      </c>
    </row>
    <row r="8" ht="17.25" customHeight="1" spans="1:8">
      <c r="A8" s="10"/>
      <c r="B8" s="11"/>
      <c r="C8" s="12"/>
      <c r="D8" s="12"/>
      <c r="E8" s="12"/>
      <c r="F8" s="13"/>
      <c r="H8" t="s">
        <v>143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144</v>
      </c>
    </row>
    <row r="11" ht="17.25" customHeight="1" spans="1:8">
      <c r="A11" s="10"/>
      <c r="B11" s="11"/>
      <c r="C11" s="12"/>
      <c r="D11" s="12"/>
      <c r="E11" s="12"/>
      <c r="F11" s="13"/>
      <c r="H11" t="s">
        <v>145</v>
      </c>
    </row>
    <row r="12" ht="15.75" customHeight="1" spans="1:8">
      <c r="A12" s="10"/>
      <c r="B12" s="11"/>
      <c r="C12" s="12"/>
      <c r="D12" s="12"/>
      <c r="E12" s="12"/>
      <c r="F12" s="13"/>
      <c r="H12" t="s">
        <v>146</v>
      </c>
    </row>
    <row r="13" ht="15.75" customHeight="1" spans="1:8">
      <c r="A13" s="10"/>
      <c r="B13" s="11"/>
      <c r="C13" s="12"/>
      <c r="D13" s="12"/>
      <c r="E13" s="12"/>
      <c r="F13" s="13"/>
      <c r="H13" t="s">
        <v>147</v>
      </c>
    </row>
    <row r="14" ht="14.25" customHeight="1" spans="1:8">
      <c r="A14" s="10"/>
      <c r="B14" s="11"/>
      <c r="C14" s="12"/>
      <c r="D14" s="12"/>
      <c r="E14" s="12"/>
      <c r="F14" s="13"/>
      <c r="H14" t="s">
        <v>148</v>
      </c>
    </row>
    <row r="15" ht="42.75" customHeight="1" spans="1:8">
      <c r="A15" s="10"/>
      <c r="B15" s="11"/>
      <c r="C15" s="12"/>
      <c r="D15" s="12"/>
      <c r="E15" s="12"/>
      <c r="F15" s="13"/>
      <c r="H15" t="s">
        <v>149</v>
      </c>
    </row>
    <row r="16" ht="28.5" customHeight="1" spans="1:8">
      <c r="A16" s="10"/>
      <c r="B16" s="11"/>
      <c r="C16" s="12"/>
      <c r="D16" s="12"/>
      <c r="E16" s="12"/>
      <c r="F16" s="13"/>
      <c r="H16" t="s">
        <v>150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79</v>
      </c>
      <c r="D2" s="3"/>
      <c r="E2" s="3"/>
      <c r="F2" s="3"/>
    </row>
    <row r="3" ht="29" customHeight="1" spans="1:6">
      <c r="A3" s="4" t="s">
        <v>80</v>
      </c>
      <c r="B3" s="2"/>
      <c r="C3" s="3" t="s">
        <v>119</v>
      </c>
      <c r="D3" s="3"/>
      <c r="E3" s="3"/>
      <c r="F3" s="3"/>
    </row>
    <row r="4" ht="17.25" customHeight="1" spans="1:6">
      <c r="A4" s="2" t="s">
        <v>82</v>
      </c>
      <c r="B4" s="2"/>
      <c r="C4" s="5" t="s">
        <v>151</v>
      </c>
      <c r="D4" s="5"/>
      <c r="E4" s="5"/>
      <c r="F4" s="5"/>
    </row>
    <row r="5" ht="17.25" customHeight="1" spans="1:6">
      <c r="A5" s="87" t="s">
        <v>152</v>
      </c>
      <c r="B5" s="4" t="s">
        <v>153</v>
      </c>
      <c r="C5" s="5" t="s">
        <v>123</v>
      </c>
      <c r="D5" s="5" t="s">
        <v>124</v>
      </c>
      <c r="E5" s="5" t="s">
        <v>154</v>
      </c>
      <c r="F5" s="5"/>
    </row>
    <row r="6" ht="51" customHeight="1" spans="1:6">
      <c r="A6" s="6" t="s">
        <v>84</v>
      </c>
      <c r="B6" s="88" t="s">
        <v>155</v>
      </c>
      <c r="C6" s="88" t="s">
        <v>156</v>
      </c>
      <c r="D6" s="89">
        <v>750</v>
      </c>
      <c r="E6" s="90" t="s">
        <v>157</v>
      </c>
      <c r="F6" s="90"/>
    </row>
    <row r="7" ht="51" customHeight="1" spans="1:6">
      <c r="A7" s="10"/>
      <c r="B7" s="91" t="s">
        <v>158</v>
      </c>
      <c r="C7" s="91" t="s">
        <v>156</v>
      </c>
      <c r="D7" s="92">
        <v>2623</v>
      </c>
      <c r="E7" s="93"/>
      <c r="F7" s="93"/>
    </row>
    <row r="8" ht="51" customHeight="1" spans="1:6">
      <c r="A8" s="10"/>
      <c r="B8" s="91" t="s">
        <v>159</v>
      </c>
      <c r="C8" s="91" t="s">
        <v>156</v>
      </c>
      <c r="D8" s="92">
        <v>3514</v>
      </c>
      <c r="E8" s="93"/>
      <c r="F8" s="93"/>
    </row>
    <row r="9" ht="51" customHeight="1" spans="1:6">
      <c r="A9" s="10"/>
      <c r="B9" s="91" t="s">
        <v>160</v>
      </c>
      <c r="C9" s="91" t="s">
        <v>156</v>
      </c>
      <c r="D9" s="92">
        <v>7117</v>
      </c>
      <c r="E9" s="93"/>
      <c r="F9" s="93"/>
    </row>
    <row r="10" ht="51" customHeight="1" spans="1:6">
      <c r="A10" s="10"/>
      <c r="B10" s="91" t="s">
        <v>161</v>
      </c>
      <c r="C10" s="91" t="s">
        <v>156</v>
      </c>
      <c r="D10" s="92">
        <v>2181</v>
      </c>
      <c r="E10" s="93"/>
      <c r="F10" s="93"/>
    </row>
    <row r="11" ht="51" customHeight="1" spans="1:6">
      <c r="A11" s="10"/>
      <c r="B11" s="91" t="s">
        <v>162</v>
      </c>
      <c r="C11" s="91" t="s">
        <v>156</v>
      </c>
      <c r="D11" s="92">
        <v>599</v>
      </c>
      <c r="E11" s="93"/>
      <c r="F11" s="93"/>
    </row>
    <row r="12" ht="51" customHeight="1" spans="1:6">
      <c r="A12" s="10"/>
      <c r="B12" s="91" t="s">
        <v>163</v>
      </c>
      <c r="C12" s="91" t="s">
        <v>156</v>
      </c>
      <c r="D12" s="92">
        <v>2898</v>
      </c>
      <c r="E12" s="93"/>
      <c r="F12" s="93"/>
    </row>
    <row r="13" ht="28" customHeight="1" spans="1:6">
      <c r="A13" s="18" t="s">
        <v>164</v>
      </c>
      <c r="B13" s="19"/>
      <c r="C13" s="20"/>
      <c r="D13" s="4" t="s">
        <v>100</v>
      </c>
      <c r="E13" s="4"/>
      <c r="F13" s="21">
        <v>44084</v>
      </c>
    </row>
    <row r="14" customHeight="1" spans="1:6">
      <c r="A14" s="5" t="s">
        <v>101</v>
      </c>
      <c r="B14" s="22" t="s">
        <v>102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103</v>
      </c>
      <c r="C21" s="94"/>
      <c r="D21" s="95"/>
      <c r="E21" s="23" t="s">
        <v>104</v>
      </c>
      <c r="F21" s="24"/>
    </row>
    <row r="22" customFormat="1" spans="1:5">
      <c r="A22" s="26"/>
      <c r="E22" t="s">
        <v>105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customFormat="1" ht="22.5" spans="1:8">
      <c r="A1" s="44" t="s">
        <v>165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2021年县级粮食储备贷款贴息等</v>
      </c>
      <c r="D2" s="3"/>
      <c r="E2" s="3"/>
      <c r="F2" s="3"/>
      <c r="G2" s="3"/>
      <c r="H2" s="48"/>
    </row>
    <row r="3" customFormat="1" ht="29" customHeight="1" spans="1:8">
      <c r="A3" s="4" t="s">
        <v>166</v>
      </c>
      <c r="B3" s="47"/>
      <c r="C3" s="3" t="str">
        <f>项目支出绩效评分表!H4</f>
        <v>永修县储备粮油经营管理有限公司</v>
      </c>
      <c r="D3" s="3"/>
      <c r="E3" s="3"/>
      <c r="F3" s="3"/>
      <c r="G3" s="3"/>
      <c r="H3" s="48"/>
    </row>
    <row r="4" customFormat="1" ht="29" customHeight="1" spans="1:8">
      <c r="A4" s="4" t="s">
        <v>167</v>
      </c>
      <c r="B4" s="4"/>
      <c r="C4" s="6" t="s">
        <v>168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169</v>
      </c>
      <c r="C5" s="51" t="s">
        <v>170</v>
      </c>
      <c r="D5" s="52"/>
      <c r="E5" s="53" t="s">
        <v>171</v>
      </c>
      <c r="F5" s="53"/>
      <c r="G5" s="53" t="s">
        <v>172</v>
      </c>
      <c r="H5" s="54"/>
    </row>
    <row r="6" customFormat="1" ht="163" customHeight="1" spans="1:8">
      <c r="A6" s="55">
        <v>1</v>
      </c>
      <c r="B6" s="56" t="s">
        <v>173</v>
      </c>
      <c r="C6" s="57" t="s">
        <v>174</v>
      </c>
      <c r="D6" s="58"/>
      <c r="E6" s="53">
        <v>10</v>
      </c>
      <c r="F6" s="53"/>
      <c r="G6" s="53">
        <v>8.5</v>
      </c>
      <c r="H6" s="54"/>
    </row>
    <row r="7" customFormat="1" ht="39" customHeight="1" spans="1:8">
      <c r="A7" s="55"/>
      <c r="B7" s="56"/>
      <c r="C7" s="57"/>
      <c r="D7" s="59"/>
      <c r="E7" s="59"/>
      <c r="F7" s="59"/>
      <c r="G7" s="58"/>
      <c r="H7" s="54"/>
    </row>
    <row r="8" customFormat="1" ht="34" customHeight="1" spans="1:8">
      <c r="A8" s="55"/>
      <c r="B8" s="56" t="s">
        <v>175</v>
      </c>
      <c r="C8" s="57" t="s">
        <v>176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customFormat="1" ht="24" customHeight="1" spans="1:8">
      <c r="A11" s="18" t="s">
        <v>177</v>
      </c>
      <c r="B11" s="19"/>
      <c r="C11" s="20"/>
      <c r="D11" s="4" t="s">
        <v>100</v>
      </c>
      <c r="E11" s="4"/>
      <c r="F11" s="79">
        <v>44510</v>
      </c>
      <c r="G11" s="80"/>
      <c r="H11" s="81"/>
    </row>
    <row r="12" customFormat="1" customHeight="1" spans="1:8">
      <c r="A12" s="82" t="s">
        <v>178</v>
      </c>
      <c r="B12" s="2" t="s">
        <v>179</v>
      </c>
      <c r="C12" s="2"/>
      <c r="D12" s="2"/>
      <c r="E12" s="2"/>
      <c r="F12" s="2"/>
      <c r="G12" s="2"/>
      <c r="H12" s="2"/>
    </row>
    <row r="13" customFormat="1" customHeight="1" spans="1:8">
      <c r="A13" s="82"/>
      <c r="B13" s="2"/>
      <c r="C13" s="2"/>
      <c r="D13" s="2"/>
      <c r="E13" s="2"/>
      <c r="F13" s="2"/>
      <c r="G13" s="2"/>
      <c r="H13" s="2"/>
    </row>
    <row r="14" customFormat="1" customHeight="1" spans="1:8">
      <c r="A14" s="82"/>
      <c r="B14" s="2"/>
      <c r="C14" s="2"/>
      <c r="D14" s="2"/>
      <c r="E14" s="2"/>
      <c r="F14" s="2"/>
      <c r="G14" s="2"/>
      <c r="H14" s="2"/>
    </row>
    <row r="15" customFormat="1" customHeight="1" spans="1:8">
      <c r="A15" s="82"/>
      <c r="B15" s="2"/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2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180</v>
      </c>
      <c r="B19" s="19"/>
      <c r="C19" s="20"/>
      <c r="D19" s="68"/>
      <c r="E19" s="83" t="s">
        <v>104</v>
      </c>
      <c r="F19" s="84"/>
      <c r="G19" s="84"/>
      <c r="H19" s="85"/>
    </row>
    <row r="20" customFormat="1" ht="14.25" spans="1:8">
      <c r="A20" s="86"/>
      <c r="B20" s="42"/>
      <c r="C20" s="42"/>
      <c r="D20" s="42"/>
      <c r="E20" s="42" t="s">
        <v>105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customFormat="1" ht="22.5" spans="1:8">
      <c r="A1" s="44" t="s">
        <v>165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1</v>
      </c>
      <c r="B2" s="47"/>
      <c r="C2" s="3" t="str">
        <f>项目支出绩效评分表!C3</f>
        <v>2021年县级粮食储备贷款贴息等</v>
      </c>
      <c r="D2" s="3"/>
      <c r="E2" s="3"/>
      <c r="F2" s="3"/>
      <c r="G2" s="3"/>
      <c r="H2" s="48"/>
    </row>
    <row r="3" customFormat="1" ht="29" customHeight="1" spans="1:8">
      <c r="A3" s="4" t="s">
        <v>166</v>
      </c>
      <c r="B3" s="47"/>
      <c r="C3" s="3" t="str">
        <f>项目支出绩效评分表!H4</f>
        <v>永修县储备粮油经营管理有限公司</v>
      </c>
      <c r="D3" s="3"/>
      <c r="E3" s="3"/>
      <c r="F3" s="3"/>
      <c r="G3" s="3"/>
      <c r="H3" s="48"/>
    </row>
    <row r="4" customFormat="1" ht="29" customHeight="1" spans="1:8">
      <c r="A4" s="4" t="s">
        <v>167</v>
      </c>
      <c r="B4" s="4"/>
      <c r="C4" s="6" t="s">
        <v>181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182</v>
      </c>
      <c r="C5" s="51" t="s">
        <v>170</v>
      </c>
      <c r="D5" s="52"/>
      <c r="E5" s="53" t="s">
        <v>171</v>
      </c>
      <c r="F5" s="53"/>
      <c r="G5" s="53" t="s">
        <v>172</v>
      </c>
      <c r="H5" s="54"/>
    </row>
    <row r="6" customFormat="1" ht="79" customHeight="1" spans="1:8">
      <c r="A6" s="55">
        <v>1</v>
      </c>
      <c r="B6" s="56" t="s">
        <v>183</v>
      </c>
      <c r="C6" s="57" t="s">
        <v>184</v>
      </c>
      <c r="D6" s="58"/>
      <c r="E6" s="53">
        <v>3</v>
      </c>
      <c r="F6" s="53"/>
      <c r="G6" s="53">
        <v>2.6</v>
      </c>
      <c r="H6" s="54"/>
    </row>
    <row r="7" customFormat="1" ht="39" customHeight="1" spans="1:8">
      <c r="A7" s="55"/>
      <c r="B7" s="56" t="s">
        <v>185</v>
      </c>
      <c r="C7" s="57" t="s">
        <v>186</v>
      </c>
      <c r="D7" s="59"/>
      <c r="E7" s="59"/>
      <c r="F7" s="59"/>
      <c r="G7" s="58"/>
      <c r="H7" s="54"/>
    </row>
    <row r="8" customFormat="1" ht="54" customHeight="1" spans="1:8">
      <c r="A8" s="55">
        <v>2</v>
      </c>
      <c r="B8" s="56" t="s">
        <v>187</v>
      </c>
      <c r="C8" s="57" t="s">
        <v>188</v>
      </c>
      <c r="D8" s="58"/>
      <c r="E8" s="53">
        <v>3</v>
      </c>
      <c r="F8" s="60"/>
      <c r="G8" s="61">
        <v>2.6</v>
      </c>
      <c r="H8" s="54"/>
    </row>
    <row r="9" customFormat="1" ht="34" customHeight="1" spans="1:8">
      <c r="A9" s="55"/>
      <c r="B9" s="56" t="s">
        <v>185</v>
      </c>
      <c r="C9" s="57" t="s">
        <v>189</v>
      </c>
      <c r="D9" s="59"/>
      <c r="E9" s="59"/>
      <c r="F9" s="59"/>
      <c r="G9" s="59"/>
      <c r="H9" s="58"/>
    </row>
    <row r="10" customFormat="1" ht="60" customHeight="1" spans="1:8">
      <c r="A10" s="55">
        <v>3</v>
      </c>
      <c r="B10" s="56" t="s">
        <v>190</v>
      </c>
      <c r="C10" s="57" t="s">
        <v>191</v>
      </c>
      <c r="D10" s="58"/>
      <c r="E10" s="62">
        <v>4</v>
      </c>
      <c r="F10" s="63"/>
      <c r="G10" s="61">
        <v>3.4</v>
      </c>
      <c r="H10" s="54"/>
    </row>
    <row r="11" s="41" customFormat="1" ht="41" customHeight="1" spans="1:8">
      <c r="A11" s="64"/>
      <c r="B11" s="56" t="s">
        <v>185</v>
      </c>
      <c r="C11" s="65" t="s">
        <v>192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customFormat="1" ht="24" customHeight="1" spans="1:8">
      <c r="A14" s="18" t="s">
        <v>177</v>
      </c>
      <c r="B14" s="19"/>
      <c r="C14" s="20"/>
      <c r="D14" s="4" t="s">
        <v>100</v>
      </c>
      <c r="E14" s="4"/>
      <c r="F14" s="79">
        <v>44510</v>
      </c>
      <c r="G14" s="80"/>
      <c r="H14" s="81"/>
    </row>
    <row r="15" customFormat="1" customHeight="1" spans="1:8">
      <c r="A15" s="82" t="s">
        <v>178</v>
      </c>
      <c r="B15" s="2" t="s">
        <v>179</v>
      </c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customHeight="1" spans="1:8">
      <c r="A17" s="82"/>
      <c r="B17" s="2"/>
      <c r="C17" s="2"/>
      <c r="D17" s="2"/>
      <c r="E17" s="2"/>
      <c r="F17" s="2"/>
      <c r="G17" s="2"/>
      <c r="H17" s="2"/>
    </row>
    <row r="18" customFormat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customHeight="1" spans="1:8">
      <c r="A19" s="82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2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180</v>
      </c>
      <c r="B22" s="19"/>
      <c r="C22" s="20"/>
      <c r="D22" s="68"/>
      <c r="E22" s="83" t="s">
        <v>104</v>
      </c>
      <c r="F22" s="84"/>
      <c r="G22" s="84"/>
      <c r="H22" s="85"/>
    </row>
    <row r="23" customFormat="1" ht="14.25" spans="1:8">
      <c r="A23" s="86"/>
      <c r="B23" s="42"/>
      <c r="C23" s="42"/>
      <c r="D23" s="42"/>
      <c r="E23" s="42" t="s">
        <v>105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24" customHeight="1" spans="1:6">
      <c r="A4" s="2" t="s">
        <v>82</v>
      </c>
      <c r="B4" s="2"/>
      <c r="C4" s="5" t="s">
        <v>193</v>
      </c>
      <c r="D4" s="5"/>
      <c r="E4" s="5"/>
      <c r="F4" s="5"/>
    </row>
    <row r="5" ht="17.25" customHeight="1" spans="1:7">
      <c r="A5" s="6" t="s">
        <v>84</v>
      </c>
      <c r="B5" s="7"/>
      <c r="C5" s="8"/>
      <c r="D5" s="8"/>
      <c r="E5" s="8"/>
      <c r="F5" s="9"/>
      <c r="G5" s="40" t="s">
        <v>194</v>
      </c>
    </row>
    <row r="6" ht="17.25" customHeight="1" spans="1:7">
      <c r="A6" s="10"/>
      <c r="B6" s="11"/>
      <c r="C6" s="12"/>
      <c r="D6" s="12"/>
      <c r="E6" s="12"/>
      <c r="F6" s="13"/>
      <c r="G6" s="40" t="s">
        <v>195</v>
      </c>
    </row>
    <row r="7" ht="55" customHeight="1" spans="1:7">
      <c r="A7" s="10"/>
      <c r="B7" s="11"/>
      <c r="C7" s="12"/>
      <c r="D7" s="12"/>
      <c r="E7" s="12"/>
      <c r="F7" s="13"/>
      <c r="G7" s="40" t="s">
        <v>196</v>
      </c>
    </row>
    <row r="8" ht="85" customHeight="1" spans="1:7">
      <c r="A8" s="10"/>
      <c r="B8" s="11"/>
      <c r="C8" s="12"/>
      <c r="D8" s="12"/>
      <c r="E8" s="12"/>
      <c r="F8" s="13"/>
      <c r="G8" s="40" t="s">
        <v>197</v>
      </c>
    </row>
    <row r="9" ht="54" customHeight="1" spans="1:7">
      <c r="A9" s="10"/>
      <c r="B9" s="11"/>
      <c r="C9" s="12"/>
      <c r="D9" s="12"/>
      <c r="E9" s="12"/>
      <c r="F9" s="13"/>
      <c r="G9" s="40" t="s">
        <v>198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199</v>
      </c>
    </row>
    <row r="11" ht="87" customHeight="1" spans="1:7">
      <c r="A11" s="10"/>
      <c r="B11" s="11"/>
      <c r="C11" s="12"/>
      <c r="D11" s="12"/>
      <c r="E11" s="12"/>
      <c r="F11" s="13"/>
      <c r="G11" s="40" t="s">
        <v>200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99</v>
      </c>
      <c r="B13" s="19"/>
      <c r="C13" s="20"/>
      <c r="D13" s="4" t="s">
        <v>100</v>
      </c>
      <c r="E13" s="4"/>
      <c r="F13" s="21">
        <v>43676</v>
      </c>
    </row>
    <row r="14" customHeight="1" spans="1:6">
      <c r="A14" s="5" t="s">
        <v>101</v>
      </c>
      <c r="B14" s="22" t="s">
        <v>102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103</v>
      </c>
      <c r="C21" s="24"/>
      <c r="D21" s="25"/>
      <c r="E21" s="23" t="s">
        <v>104</v>
      </c>
      <c r="F21" s="24"/>
    </row>
    <row r="22" customFormat="1" spans="1:5">
      <c r="A22" s="26"/>
      <c r="E22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137</v>
      </c>
      <c r="D3" s="3"/>
      <c r="E3" s="3"/>
      <c r="F3" s="3"/>
    </row>
    <row r="4" ht="17.25" customHeight="1" spans="1:6">
      <c r="A4" s="2" t="s">
        <v>82</v>
      </c>
      <c r="B4" s="2"/>
      <c r="C4" s="5" t="s">
        <v>201</v>
      </c>
      <c r="D4" s="5"/>
      <c r="E4" s="27"/>
      <c r="F4" s="27"/>
    </row>
    <row r="5" ht="42" customHeight="1" spans="1:7">
      <c r="A5" s="6" t="s">
        <v>84</v>
      </c>
      <c r="B5" s="28"/>
      <c r="C5" s="28"/>
      <c r="D5" s="29"/>
      <c r="E5" s="30"/>
      <c r="F5" s="31"/>
      <c r="G5" t="s">
        <v>202</v>
      </c>
    </row>
    <row r="6" ht="17.25" customHeight="1" spans="1:7">
      <c r="A6" s="10"/>
      <c r="B6" s="32"/>
      <c r="C6" s="33"/>
      <c r="D6" s="33"/>
      <c r="E6" s="33"/>
      <c r="F6" s="34"/>
      <c r="G6" t="s">
        <v>203</v>
      </c>
    </row>
    <row r="7" ht="17.25" customHeight="1" spans="1:7">
      <c r="A7" s="10"/>
      <c r="B7" s="32"/>
      <c r="C7" s="33"/>
      <c r="D7" s="33"/>
      <c r="E7" s="33"/>
      <c r="F7" s="34"/>
      <c r="G7" t="s">
        <v>204</v>
      </c>
    </row>
    <row r="8" ht="17.25" customHeight="1" spans="1:7">
      <c r="A8" s="10"/>
      <c r="B8" s="32"/>
      <c r="C8" s="33"/>
      <c r="D8" s="33"/>
      <c r="E8" s="33"/>
      <c r="F8" s="34"/>
      <c r="G8" t="s">
        <v>205</v>
      </c>
    </row>
    <row r="9" ht="17.25" customHeight="1" spans="1:7">
      <c r="A9" s="10"/>
      <c r="B9" s="32"/>
      <c r="C9" s="33"/>
      <c r="D9" s="33"/>
      <c r="E9" s="33"/>
      <c r="F9" s="34"/>
      <c r="G9" t="s">
        <v>206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43991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17.25" customHeight="1" spans="1:6">
      <c r="A4" s="2" t="s">
        <v>82</v>
      </c>
      <c r="B4" s="2"/>
      <c r="C4" s="5" t="s">
        <v>207</v>
      </c>
      <c r="D4" s="5"/>
      <c r="E4" s="5"/>
      <c r="F4" s="5"/>
    </row>
    <row r="5" ht="17.25" customHeight="1" spans="1:6">
      <c r="A5" s="6" t="s">
        <v>84</v>
      </c>
      <c r="B5" s="7" t="s">
        <v>208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209</v>
      </c>
      <c r="D3" s="3"/>
      <c r="E3" s="3"/>
      <c r="F3" s="3"/>
    </row>
    <row r="4" ht="37" customHeight="1" spans="1:6">
      <c r="A4" s="2" t="s">
        <v>82</v>
      </c>
      <c r="B4" s="2"/>
      <c r="C4" s="5" t="s">
        <v>210</v>
      </c>
      <c r="D4" s="5"/>
      <c r="E4" s="5"/>
      <c r="F4" s="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/>
      <c r="D3" s="3"/>
      <c r="E3" s="3"/>
      <c r="F3" s="3"/>
    </row>
    <row r="4" ht="17.25" customHeight="1" spans="1:6">
      <c r="A4" s="2" t="s">
        <v>82</v>
      </c>
      <c r="B4" s="2"/>
      <c r="C4" s="5" t="s">
        <v>211</v>
      </c>
      <c r="D4" s="5"/>
      <c r="E4" s="5"/>
      <c r="F4" s="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155"/>
      <c r="C2" s="155">
        <v>1</v>
      </c>
      <c r="D2" s="155">
        <v>2</v>
      </c>
      <c r="E2" s="155">
        <v>3</v>
      </c>
      <c r="F2" s="155">
        <v>4</v>
      </c>
      <c r="G2" s="155">
        <v>5</v>
      </c>
      <c r="H2" s="155">
        <v>6</v>
      </c>
      <c r="I2" s="155">
        <v>7</v>
      </c>
      <c r="J2" s="155">
        <v>8</v>
      </c>
      <c r="K2" s="155">
        <v>9</v>
      </c>
      <c r="L2" s="155">
        <v>10</v>
      </c>
      <c r="M2" s="155">
        <v>11</v>
      </c>
      <c r="N2" s="155">
        <v>12</v>
      </c>
      <c r="O2" s="156"/>
      <c r="P2" s="156"/>
      <c r="Q2" s="156"/>
    </row>
    <row r="3" spans="2:17">
      <c r="B3" s="155">
        <v>87</v>
      </c>
      <c r="C3" s="155">
        <f>87-17</f>
        <v>70</v>
      </c>
      <c r="D3" s="155">
        <f>B3-18</f>
        <v>69</v>
      </c>
      <c r="E3" s="155">
        <f>B3-18</f>
        <v>69</v>
      </c>
      <c r="F3" s="155">
        <f>87-15</f>
        <v>72</v>
      </c>
      <c r="G3" s="155">
        <f>87-13</f>
        <v>74</v>
      </c>
      <c r="H3" s="155">
        <f>87-14</f>
        <v>73</v>
      </c>
      <c r="I3" s="155">
        <f>87-27</f>
        <v>60</v>
      </c>
      <c r="J3" s="155">
        <f>87-27</f>
        <v>60</v>
      </c>
      <c r="K3" s="155">
        <f>87-24</f>
        <v>63</v>
      </c>
      <c r="L3" s="155">
        <f>87-17</f>
        <v>70</v>
      </c>
      <c r="M3" s="155">
        <f>87-22</f>
        <v>65</v>
      </c>
      <c r="N3" s="155">
        <f>87-20</f>
        <v>67</v>
      </c>
      <c r="O3" s="156">
        <f t="shared" ref="O3:O6" si="0">SUM(C3:N3)</f>
        <v>812</v>
      </c>
      <c r="P3" s="156">
        <f t="shared" ref="P3:P6" si="1">O3/12</f>
        <v>67.6666666666667</v>
      </c>
      <c r="Q3" s="156"/>
    </row>
    <row r="4" spans="2:17">
      <c r="B4" s="155">
        <v>64</v>
      </c>
      <c r="C4" s="155">
        <f>64-42</f>
        <v>22</v>
      </c>
      <c r="D4" s="155">
        <f t="shared" ref="D4:F4" si="2">64-46</f>
        <v>18</v>
      </c>
      <c r="E4" s="155">
        <f t="shared" si="2"/>
        <v>18</v>
      </c>
      <c r="F4" s="155">
        <f t="shared" si="2"/>
        <v>18</v>
      </c>
      <c r="G4" s="155">
        <f>64-47</f>
        <v>17</v>
      </c>
      <c r="H4" s="155">
        <f>64-49</f>
        <v>15</v>
      </c>
      <c r="I4" s="155">
        <f t="shared" ref="I4:L4" si="3">64-55</f>
        <v>9</v>
      </c>
      <c r="J4" s="155">
        <f t="shared" si="3"/>
        <v>9</v>
      </c>
      <c r="K4" s="155">
        <f>64-54</f>
        <v>10</v>
      </c>
      <c r="L4" s="155">
        <f t="shared" si="3"/>
        <v>9</v>
      </c>
      <c r="M4" s="155">
        <f>64-56</f>
        <v>8</v>
      </c>
      <c r="N4" s="155">
        <f>64-57</f>
        <v>7</v>
      </c>
      <c r="O4" s="156">
        <f t="shared" si="0"/>
        <v>160</v>
      </c>
      <c r="P4" s="156">
        <f t="shared" si="1"/>
        <v>13.3333333333333</v>
      </c>
      <c r="Q4" s="156"/>
    </row>
    <row r="5" spans="2:17">
      <c r="B5" s="155">
        <v>22</v>
      </c>
      <c r="C5" s="155">
        <f>22-11</f>
        <v>11</v>
      </c>
      <c r="D5" s="155">
        <f>22-11</f>
        <v>11</v>
      </c>
      <c r="E5" s="155">
        <f>22-9</f>
        <v>13</v>
      </c>
      <c r="F5" s="155">
        <f>22-9</f>
        <v>13</v>
      </c>
      <c r="G5" s="155">
        <f>22-10</f>
        <v>12</v>
      </c>
      <c r="H5" s="155">
        <f>22-12</f>
        <v>10</v>
      </c>
      <c r="I5" s="155">
        <f>22-15</f>
        <v>7</v>
      </c>
      <c r="J5" s="155">
        <f>22-14</f>
        <v>8</v>
      </c>
      <c r="K5" s="155">
        <f>22-15</f>
        <v>7</v>
      </c>
      <c r="L5" s="155">
        <f>22-16</f>
        <v>6</v>
      </c>
      <c r="M5" s="155">
        <f>22-17</f>
        <v>5</v>
      </c>
      <c r="N5" s="155">
        <f>22-17</f>
        <v>5</v>
      </c>
      <c r="O5" s="156">
        <f t="shared" si="0"/>
        <v>108</v>
      </c>
      <c r="P5" s="156">
        <f t="shared" si="1"/>
        <v>9</v>
      </c>
      <c r="Q5" s="156"/>
    </row>
    <row r="6" spans="2:17">
      <c r="B6" s="155">
        <v>9</v>
      </c>
      <c r="C6" s="155">
        <v>9</v>
      </c>
      <c r="D6" s="155">
        <v>9</v>
      </c>
      <c r="E6" s="155">
        <v>9</v>
      </c>
      <c r="F6" s="155">
        <v>9</v>
      </c>
      <c r="G6" s="155">
        <v>9</v>
      </c>
      <c r="H6" s="155">
        <v>9</v>
      </c>
      <c r="I6" s="155">
        <v>9</v>
      </c>
      <c r="J6" s="155">
        <v>9</v>
      </c>
      <c r="K6" s="155">
        <v>9</v>
      </c>
      <c r="L6" s="155">
        <v>9</v>
      </c>
      <c r="M6" s="155">
        <v>9</v>
      </c>
      <c r="N6" s="155">
        <v>9</v>
      </c>
      <c r="O6" s="156">
        <f t="shared" si="0"/>
        <v>108</v>
      </c>
      <c r="P6" s="156">
        <f t="shared" si="1"/>
        <v>9</v>
      </c>
      <c r="Q6" s="156"/>
    </row>
    <row r="7" spans="2:17">
      <c r="B7" s="155">
        <f>SUM(B3:B6)</f>
        <v>182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56">
        <f>SUM(P3:P6)</f>
        <v>99</v>
      </c>
      <c r="Q7" s="156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/>
      <c r="D3" s="3"/>
      <c r="E3" s="3"/>
      <c r="F3" s="3"/>
    </row>
    <row r="4" ht="17.25" customHeight="1" spans="1:6">
      <c r="A4" s="2" t="s">
        <v>82</v>
      </c>
      <c r="B4" s="2"/>
      <c r="C4" s="5" t="s">
        <v>212</v>
      </c>
      <c r="D4" s="5"/>
      <c r="E4" s="5"/>
      <c r="F4" s="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79</v>
      </c>
      <c r="D2" s="3"/>
      <c r="E2" s="3"/>
      <c r="F2" s="3"/>
    </row>
    <row r="3" ht="29" customHeight="1" spans="1:6">
      <c r="A3" s="4" t="s">
        <v>80</v>
      </c>
      <c r="B3" s="2"/>
      <c r="C3" s="3" t="s">
        <v>81</v>
      </c>
      <c r="D3" s="3"/>
      <c r="E3" s="3"/>
      <c r="F3" s="3"/>
    </row>
    <row r="4" ht="17.25" customHeight="1" spans="1:6">
      <c r="A4" s="2" t="s">
        <v>82</v>
      </c>
      <c r="B4" s="87"/>
      <c r="C4" s="27" t="s">
        <v>83</v>
      </c>
      <c r="D4" s="27"/>
      <c r="E4" s="27"/>
      <c r="F4" s="27"/>
    </row>
    <row r="5" ht="51" customHeight="1" spans="1:7">
      <c r="A5" s="4" t="s">
        <v>84</v>
      </c>
      <c r="B5" s="136"/>
      <c r="C5" s="136"/>
      <c r="D5" s="137"/>
      <c r="E5" s="138"/>
      <c r="F5" s="138"/>
      <c r="G5" t="s">
        <v>85</v>
      </c>
    </row>
    <row r="6" ht="17.25" customHeight="1" spans="1:7">
      <c r="A6" s="4"/>
      <c r="B6" s="113"/>
      <c r="C6" s="113"/>
      <c r="D6" s="115"/>
      <c r="E6" s="139"/>
      <c r="F6" s="140"/>
      <c r="G6" t="s">
        <v>86</v>
      </c>
    </row>
    <row r="7" ht="30" customHeight="1" spans="1:7">
      <c r="A7" s="4"/>
      <c r="B7" s="113"/>
      <c r="C7" s="136"/>
      <c r="D7" s="33"/>
      <c r="E7" s="138"/>
      <c r="F7" s="138"/>
      <c r="G7" t="s">
        <v>87</v>
      </c>
    </row>
    <row r="8" ht="17.25" customHeight="1" spans="1:7">
      <c r="A8" s="4"/>
      <c r="B8" s="32"/>
      <c r="C8" s="33"/>
      <c r="D8" s="33"/>
      <c r="E8" s="33"/>
      <c r="F8" s="34"/>
      <c r="G8" t="s">
        <v>88</v>
      </c>
    </row>
    <row r="9" ht="17.25" customHeight="1" spans="1:7">
      <c r="A9" s="4"/>
      <c r="B9" s="32"/>
      <c r="C9" s="33"/>
      <c r="D9" s="33"/>
      <c r="E9" s="33"/>
      <c r="F9" s="34"/>
      <c r="G9" t="s">
        <v>89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90</v>
      </c>
    </row>
    <row r="12" ht="15.75" customHeight="1" spans="1:10">
      <c r="A12" s="4"/>
      <c r="B12" s="32"/>
      <c r="C12" s="33"/>
      <c r="D12" s="33"/>
      <c r="E12" s="33"/>
      <c r="F12" s="34"/>
      <c r="G12" t="s">
        <v>91</v>
      </c>
      <c r="J12" t="s">
        <v>92</v>
      </c>
    </row>
    <row r="13" ht="15.75" customHeight="1" spans="1:10">
      <c r="A13" s="4"/>
      <c r="B13" s="32"/>
      <c r="C13" s="33"/>
      <c r="D13" s="33"/>
      <c r="E13" s="33"/>
      <c r="F13" s="34"/>
      <c r="G13" t="s">
        <v>93</v>
      </c>
      <c r="J13" t="s">
        <v>94</v>
      </c>
    </row>
    <row r="14" ht="14.25" customHeight="1" spans="1:10">
      <c r="A14" s="4"/>
      <c r="B14" s="32"/>
      <c r="C14" s="33"/>
      <c r="D14" s="33"/>
      <c r="E14" s="33"/>
      <c r="F14" s="34"/>
      <c r="G14" t="s">
        <v>95</v>
      </c>
      <c r="J14" t="s">
        <v>96</v>
      </c>
    </row>
    <row r="15" ht="42.75" customHeight="1" spans="1:13">
      <c r="A15" s="4"/>
      <c r="B15" s="32"/>
      <c r="C15" s="33"/>
      <c r="D15" s="33"/>
      <c r="E15" s="33"/>
      <c r="F15" s="34"/>
      <c r="G15" s="113" t="s">
        <v>97</v>
      </c>
      <c r="H15" s="113" t="s">
        <v>98</v>
      </c>
      <c r="I15" s="113"/>
      <c r="J15" s="113" t="s">
        <v>98</v>
      </c>
      <c r="K15" s="115"/>
      <c r="L15" s="115"/>
      <c r="M15" s="115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1"/>
      <c r="C25" s="142"/>
      <c r="D25" s="142"/>
      <c r="E25" s="142"/>
      <c r="F25" s="143"/>
    </row>
    <row r="26" ht="15.75" customHeight="1" spans="1:6">
      <c r="A26" s="4"/>
      <c r="B26" s="144"/>
      <c r="C26" s="145"/>
      <c r="D26" s="145"/>
      <c r="E26" s="145"/>
      <c r="F26" s="146"/>
    </row>
    <row r="27" ht="15.75" customHeight="1" spans="1:6">
      <c r="A27" s="54"/>
      <c r="B27" s="147"/>
      <c r="C27" s="148"/>
      <c r="D27" s="148"/>
      <c r="E27" s="148"/>
      <c r="F27" s="149"/>
    </row>
    <row r="28" ht="15.75" customHeight="1" spans="1:6">
      <c r="A28" s="150" t="s">
        <v>99</v>
      </c>
      <c r="B28" s="150"/>
      <c r="C28" s="68"/>
      <c r="D28" s="4" t="s">
        <v>100</v>
      </c>
      <c r="E28" s="4"/>
      <c r="F28" s="21">
        <v>43676</v>
      </c>
    </row>
    <row r="29" customHeight="1" spans="1:6">
      <c r="A29" s="151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151"/>
      <c r="B30" s="22"/>
      <c r="C30" s="22"/>
      <c r="D30" s="22"/>
      <c r="E30" s="22"/>
      <c r="F30" s="22"/>
    </row>
    <row r="31" customHeight="1" spans="1:6">
      <c r="A31" s="151"/>
      <c r="B31" s="22"/>
      <c r="C31" s="22"/>
      <c r="D31" s="22"/>
      <c r="E31" s="22"/>
      <c r="F31" s="22"/>
    </row>
    <row r="32" customHeight="1" spans="1:6">
      <c r="A32" s="151"/>
      <c r="B32" s="22"/>
      <c r="C32" s="22"/>
      <c r="D32" s="22"/>
      <c r="E32" s="22"/>
      <c r="F32" s="22"/>
    </row>
    <row r="33" customHeight="1" spans="1:6">
      <c r="A33" s="151"/>
      <c r="B33" s="22"/>
      <c r="C33" s="22"/>
      <c r="D33" s="22"/>
      <c r="E33" s="22"/>
      <c r="F33" s="22"/>
    </row>
    <row r="34" customHeight="1" spans="1:6">
      <c r="A34" s="151"/>
      <c r="B34" s="22"/>
      <c r="C34" s="22"/>
      <c r="D34" s="22"/>
      <c r="E34" s="22"/>
      <c r="F34" s="22"/>
    </row>
    <row r="35" ht="15" customHeight="1" spans="1:6">
      <c r="A35" s="151"/>
      <c r="B35" s="22"/>
      <c r="C35" s="22"/>
      <c r="D35" s="22"/>
      <c r="E35" s="22"/>
      <c r="F35" s="22"/>
    </row>
    <row r="36" ht="40" customHeight="1" spans="1:6">
      <c r="A36" s="152" t="s">
        <v>103</v>
      </c>
      <c r="B36" s="153"/>
      <c r="C36" s="15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32" customHeight="1" spans="1:6">
      <c r="A4" s="2" t="s">
        <v>82</v>
      </c>
      <c r="B4" s="2"/>
      <c r="C4" s="135" t="s">
        <v>108</v>
      </c>
      <c r="D4" s="135"/>
      <c r="E4" s="135"/>
      <c r="F4" s="13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17.25" customHeight="1" spans="1:6">
      <c r="A4" s="2" t="s">
        <v>82</v>
      </c>
      <c r="B4" s="2"/>
      <c r="C4" s="5" t="s">
        <v>109</v>
      </c>
      <c r="D4" s="5"/>
      <c r="E4" s="5"/>
      <c r="F4" s="5"/>
    </row>
    <row r="5" ht="17.25" customHeight="1" spans="1:7">
      <c r="A5" s="6" t="s">
        <v>84</v>
      </c>
      <c r="B5" s="7" t="s">
        <v>110</v>
      </c>
      <c r="C5" s="8"/>
      <c r="D5" s="8"/>
      <c r="E5" s="8"/>
      <c r="F5" s="9"/>
      <c r="G5" t="s">
        <v>111</v>
      </c>
    </row>
    <row r="6" ht="17.25" customHeight="1" spans="1:7">
      <c r="A6" s="10"/>
      <c r="B6" s="11"/>
      <c r="C6" s="12"/>
      <c r="D6" s="12"/>
      <c r="E6" s="12"/>
      <c r="F6" s="13"/>
      <c r="G6" t="s">
        <v>112</v>
      </c>
    </row>
    <row r="7" ht="17.25" customHeight="1" spans="1:7">
      <c r="A7" s="10"/>
      <c r="B7" s="11"/>
      <c r="C7" s="12"/>
      <c r="D7" s="12"/>
      <c r="E7" s="12"/>
      <c r="F7" s="13"/>
      <c r="G7" t="s">
        <v>113</v>
      </c>
    </row>
    <row r="8" ht="17.25" customHeight="1" spans="1:7">
      <c r="A8" s="10"/>
      <c r="B8" s="11"/>
      <c r="C8" s="12"/>
      <c r="D8" s="12"/>
      <c r="E8" s="12"/>
      <c r="F8" s="13"/>
      <c r="G8" t="s">
        <v>114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17.25" customHeight="1" spans="1:6">
      <c r="A4" s="2" t="s">
        <v>82</v>
      </c>
      <c r="B4" s="2"/>
      <c r="C4" s="5" t="s">
        <v>115</v>
      </c>
      <c r="D4" s="5"/>
      <c r="E4" s="5"/>
      <c r="F4" s="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17.25" customHeight="1" spans="1:6">
      <c r="A4" s="2" t="s">
        <v>82</v>
      </c>
      <c r="B4" s="2"/>
      <c r="C4" s="5" t="s">
        <v>116</v>
      </c>
      <c r="D4" s="5"/>
      <c r="E4" s="5"/>
      <c r="F4" s="5"/>
    </row>
    <row r="5" ht="17.25" customHeight="1" spans="1:6">
      <c r="A5" s="6" t="s">
        <v>84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107</v>
      </c>
      <c r="D3" s="3"/>
      <c r="E3" s="3"/>
      <c r="F3" s="3"/>
    </row>
    <row r="4" ht="17.25" customHeight="1" spans="1:6">
      <c r="A4" s="2" t="s">
        <v>82</v>
      </c>
      <c r="B4" s="2"/>
      <c r="C4" s="5" t="s">
        <v>117</v>
      </c>
      <c r="D4" s="5"/>
      <c r="E4" s="5"/>
      <c r="F4" s="5"/>
    </row>
    <row r="5" ht="17.25" customHeight="1" spans="1:6">
      <c r="A5" s="6" t="s">
        <v>84</v>
      </c>
      <c r="B5" s="7" t="s">
        <v>118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43676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78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106</v>
      </c>
      <c r="D2" s="3"/>
      <c r="E2" s="3"/>
      <c r="F2" s="3"/>
    </row>
    <row r="3" ht="29" customHeight="1" spans="1:6">
      <c r="A3" s="4" t="s">
        <v>80</v>
      </c>
      <c r="B3" s="2"/>
      <c r="C3" s="3" t="s">
        <v>119</v>
      </c>
      <c r="D3" s="3"/>
      <c r="E3" s="3"/>
      <c r="F3" s="3"/>
    </row>
    <row r="4" ht="17.25" customHeight="1" spans="1:6">
      <c r="A4" s="2" t="s">
        <v>82</v>
      </c>
      <c r="B4" s="2"/>
      <c r="C4" s="5" t="s">
        <v>120</v>
      </c>
      <c r="D4" s="5"/>
      <c r="E4" s="5"/>
      <c r="F4" s="5"/>
    </row>
    <row r="5" ht="17.25" customHeight="1" spans="1:7">
      <c r="A5" s="6" t="s">
        <v>84</v>
      </c>
      <c r="B5" s="131" t="s">
        <v>121</v>
      </c>
      <c r="C5" s="132" t="s">
        <v>122</v>
      </c>
      <c r="D5" s="132" t="s">
        <v>123</v>
      </c>
      <c r="E5" s="132" t="s">
        <v>124</v>
      </c>
      <c r="F5" s="133" t="s">
        <v>125</v>
      </c>
      <c r="G5" t="s">
        <v>126</v>
      </c>
    </row>
    <row r="6" ht="25" customHeight="1" spans="1:6">
      <c r="A6" s="10"/>
      <c r="B6" s="134"/>
      <c r="C6" s="91"/>
      <c r="D6" s="91"/>
      <c r="E6" s="92"/>
      <c r="F6" s="54"/>
    </row>
    <row r="7" ht="25" customHeight="1" spans="1:6">
      <c r="A7" s="10"/>
      <c r="B7" s="134"/>
      <c r="C7" s="91"/>
      <c r="D7" s="91"/>
      <c r="E7" s="92"/>
      <c r="F7" s="54"/>
    </row>
    <row r="8" ht="25" customHeight="1" spans="1:6">
      <c r="A8" s="10"/>
      <c r="B8" s="134"/>
      <c r="C8" s="91"/>
      <c r="D8" s="91"/>
      <c r="E8" s="92"/>
      <c r="F8" s="54"/>
    </row>
    <row r="9" ht="25" customHeight="1" spans="1:6">
      <c r="A9" s="10"/>
      <c r="B9" s="134"/>
      <c r="C9" s="91"/>
      <c r="D9" s="91"/>
      <c r="E9" s="92"/>
      <c r="F9" s="54"/>
    </row>
    <row r="10" ht="25" customHeight="1" spans="1:6">
      <c r="A10" s="10"/>
      <c r="B10" s="134"/>
      <c r="C10" s="91"/>
      <c r="D10" s="91"/>
      <c r="E10" s="92"/>
      <c r="F10" s="54"/>
    </row>
    <row r="11" ht="25" customHeight="1" spans="1:6">
      <c r="A11" s="10"/>
      <c r="B11" s="134"/>
      <c r="C11" s="91"/>
      <c r="D11" s="91"/>
      <c r="E11" s="92"/>
      <c r="F11" s="54"/>
    </row>
    <row r="12" ht="25" customHeight="1" spans="1:6">
      <c r="A12" s="10"/>
      <c r="B12" s="134"/>
      <c r="C12" s="91"/>
      <c r="D12" s="91"/>
      <c r="E12" s="92"/>
      <c r="F12" s="54"/>
    </row>
    <row r="13" ht="25" customHeight="1" spans="1:6">
      <c r="A13" s="10"/>
      <c r="B13" s="134"/>
      <c r="C13" s="91"/>
      <c r="D13" s="91"/>
      <c r="E13" s="92"/>
      <c r="F13" s="54"/>
    </row>
    <row r="14" ht="25" customHeight="1" spans="1:6">
      <c r="A14" s="10"/>
      <c r="B14" s="134"/>
      <c r="C14" s="91"/>
      <c r="D14" s="91"/>
      <c r="E14" s="92"/>
      <c r="F14" s="54"/>
    </row>
    <row r="15" ht="25" customHeight="1" spans="1:6">
      <c r="A15" s="10"/>
      <c r="B15" s="134"/>
      <c r="C15" s="91"/>
      <c r="D15" s="91"/>
      <c r="E15" s="92"/>
      <c r="F15" s="54"/>
    </row>
    <row r="16" ht="25" customHeight="1" spans="1:6">
      <c r="A16" s="10"/>
      <c r="B16" s="134"/>
      <c r="C16" s="91"/>
      <c r="D16" s="91"/>
      <c r="E16" s="92"/>
      <c r="F16" s="54"/>
    </row>
    <row r="17" ht="25" customHeight="1" spans="1:6">
      <c r="A17" s="10"/>
      <c r="B17" s="134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99</v>
      </c>
      <c r="B28" s="19"/>
      <c r="C28" s="20"/>
      <c r="D28" s="4" t="s">
        <v>100</v>
      </c>
      <c r="E28" s="4"/>
      <c r="F28" s="21">
        <v>43998</v>
      </c>
    </row>
    <row r="29" customHeight="1" spans="1:6">
      <c r="A29" s="5" t="s">
        <v>101</v>
      </c>
      <c r="B29" s="22" t="s">
        <v>102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103</v>
      </c>
      <c r="C36" s="24"/>
      <c r="D36" s="25"/>
      <c r="E36" s="23" t="s">
        <v>104</v>
      </c>
      <c r="F36" s="24"/>
    </row>
    <row r="37" customFormat="1" spans="1:5">
      <c r="A37" s="26"/>
      <c r="E37" t="s">
        <v>105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