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80" tabRatio="809"/>
  </bookViews>
  <sheets>
    <sheet name="项目支出绩效评分表" sheetId="35" r:id="rId1"/>
    <sheet name="Sheet1" sheetId="36" state="hidden" r:id="rId2"/>
    <sheet name="固定资产" sheetId="2" state="hidden" r:id="rId3"/>
    <sheet name="政策执行情况" sheetId="4" state="hidden" r:id="rId4"/>
    <sheet name="三重一大" sheetId="5" state="hidden" r:id="rId5"/>
    <sheet name="目标责任完成" sheetId="6" state="hidden" r:id="rId6"/>
    <sheet name="重大经济决策情况" sheetId="7" state="hidden" r:id="rId7"/>
    <sheet name="重要项目" sheetId="8" state="hidden" r:id="rId8"/>
    <sheet name="差旅费" sheetId="19" state="hidden" r:id="rId9"/>
    <sheet name="公务用车运行维护" sheetId="11" state="hidden" r:id="rId10"/>
    <sheet name="津补贴、奖金" sheetId="12" state="hidden" r:id="rId11"/>
    <sheet name="公务接待费" sheetId="18" state="hidden" r:id="rId12"/>
    <sheet name="生态效益" sheetId="32" state="hidden" r:id="rId13"/>
    <sheet name="可持续性影响" sheetId="33" state="hidden" r:id="rId14"/>
    <sheet name="会议费培训费" sheetId="13" state="hidden" r:id="rId15"/>
    <sheet name="调查员补贴、劳务费、慰问品" sheetId="14" state="hidden" r:id="rId16"/>
    <sheet name="慰问品" sheetId="15" state="hidden" r:id="rId17"/>
    <sheet name="内部制度" sheetId="16" state="hidden" r:id="rId18"/>
    <sheet name="第一责任人职责" sheetId="17" state="hidden" r:id="rId19"/>
    <sheet name="整改问题" sheetId="20" state="hidden" r:id="rId20"/>
  </sheets>
  <calcPr calcId="144525"/>
</workbook>
</file>

<file path=xl/sharedStrings.xml><?xml version="1.0" encoding="utf-8"?>
<sst xmlns="http://schemas.openxmlformats.org/spreadsheetml/2006/main" count="438" uniqueCount="202">
  <si>
    <t>项目重点评价表</t>
  </si>
  <si>
    <t>项目名称</t>
  </si>
  <si>
    <t>2021年永修县恒丰中心卫生院项目（地方专项债券）</t>
  </si>
  <si>
    <t>主管部门</t>
  </si>
  <si>
    <t>永修县卫生健康委员会</t>
  </si>
  <si>
    <t>项目实施单位</t>
  </si>
  <si>
    <t>永修县恒丰中心卫生院</t>
  </si>
  <si>
    <t>项目负责人</t>
  </si>
  <si>
    <t>联系电话</t>
  </si>
  <si>
    <t>项目类型</t>
  </si>
  <si>
    <t>经常性项目（  ）       一次性项目（ √ ）</t>
  </si>
  <si>
    <t>计划投资额
（万元）</t>
  </si>
  <si>
    <t>实际到位资金
（万元）</t>
  </si>
  <si>
    <r>
      <rPr>
        <sz val="10"/>
        <rFont val="宋体"/>
        <charset val="134"/>
      </rPr>
      <t>实际使用情况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（万元）</t>
    </r>
  </si>
  <si>
    <t>其中：中央财政</t>
  </si>
  <si>
    <t>省财政</t>
  </si>
  <si>
    <t>市县财政</t>
  </si>
  <si>
    <t>其他</t>
  </si>
  <si>
    <t>二、绩效评价指标评分</t>
  </si>
  <si>
    <t>一级指标</t>
  </si>
  <si>
    <t>分值</t>
  </si>
  <si>
    <t>二级指标</t>
  </si>
  <si>
    <t>三级指标</t>
  </si>
  <si>
    <t>得分</t>
  </si>
  <si>
    <t>决策  （15分）</t>
  </si>
  <si>
    <t>项目立项</t>
  </si>
  <si>
    <t>立项依据充分性</t>
  </si>
  <si>
    <t>立项程序规范性</t>
  </si>
  <si>
    <t>绩效目标</t>
  </si>
  <si>
    <t>绩效目标合理性</t>
  </si>
  <si>
    <t>绩效指标明确性</t>
  </si>
  <si>
    <t>资金投入</t>
  </si>
  <si>
    <t>预算编制科学性</t>
  </si>
  <si>
    <t>资金分配合理性</t>
  </si>
  <si>
    <t>过程  （15分）</t>
  </si>
  <si>
    <t>资金管理</t>
  </si>
  <si>
    <t>资金到位率</t>
  </si>
  <si>
    <t>预算执行率</t>
  </si>
  <si>
    <t>资金使用合规性</t>
  </si>
  <si>
    <t>组织实施</t>
  </si>
  <si>
    <t>管理制度健全性</t>
  </si>
  <si>
    <t>制度执行有效性</t>
  </si>
  <si>
    <t>产出  （35分）</t>
  </si>
  <si>
    <t>产出数量</t>
  </si>
  <si>
    <t>工程前期准备工作完成100%</t>
  </si>
  <si>
    <t>完成3栋大楼主体建设</t>
  </si>
  <si>
    <t>产出质量</t>
  </si>
  <si>
    <t>基建程序合规率100%</t>
  </si>
  <si>
    <t>招投标合规率100%</t>
  </si>
  <si>
    <t>工程验收合规率100%</t>
  </si>
  <si>
    <t>产出时效</t>
  </si>
  <si>
    <t>工程完工及时率</t>
  </si>
  <si>
    <t>产出成本</t>
  </si>
  <si>
    <t>预算资金范围内</t>
  </si>
  <si>
    <t>效益  （25分）</t>
  </si>
  <si>
    <t xml:space="preserve">社会效益
</t>
  </si>
  <si>
    <t>改善医疗设施环境，提高区域紧急救护事件处理能力，为当地群众生命健康提供更可靠保障。</t>
  </si>
  <si>
    <t>能满足永修县恒丰及周边地区群众的就医需求，减轻患者医疗负担，响应新型农村合作医疗制度。</t>
  </si>
  <si>
    <t>可持续影响</t>
  </si>
  <si>
    <t>持续改善该院广大医务工作者的工作环境，缓解医患矛盾，提高本区域医疗服务水平，为患者提供一个高标准、安全的医疗环境</t>
  </si>
  <si>
    <t>满意度（10</t>
  </si>
  <si>
    <t>社会公众或服务
对象满意度</t>
  </si>
  <si>
    <t>就医患者满意度</t>
  </si>
  <si>
    <t>总分</t>
  </si>
  <si>
    <t>评价等次</t>
  </si>
  <si>
    <t>优□        良□       中 □       差□</t>
  </si>
  <si>
    <t>100-90（含）分为优、90-80（含）分为良、80-60（含）分为中、60 分以下为差</t>
  </si>
  <si>
    <t>审计取证单</t>
  </si>
  <si>
    <t>离任审计</t>
  </si>
  <si>
    <t>被审计（调查）单位或个人</t>
  </si>
  <si>
    <t>国家统计局余干调查队原队长汤小杰调整</t>
  </si>
  <si>
    <t>审计（调查）事项</t>
  </si>
  <si>
    <t>固定资产的采购、管理、使用和处置情况；及政府采购</t>
  </si>
  <si>
    <t>审计（调查）事项摘要</t>
  </si>
  <si>
    <t>资产购买、处置集体决策</t>
  </si>
  <si>
    <t>是否有专人管理</t>
  </si>
  <si>
    <t>账实是否相符</t>
  </si>
  <si>
    <t>是否存在出租出借、是否有合同</t>
  </si>
  <si>
    <t>处置收入情况，是否上缴非税</t>
  </si>
  <si>
    <t>政府采购</t>
  </si>
  <si>
    <t>政府采购程序</t>
  </si>
  <si>
    <t>竞争性谈判、比价、公开招标、集中采购</t>
  </si>
  <si>
    <t>采购预算</t>
  </si>
  <si>
    <t>预算报表或计划</t>
  </si>
  <si>
    <t>批量采购货物是否执行批量集中采购</t>
  </si>
  <si>
    <t>附件中是否有集中采购的附件</t>
  </si>
  <si>
    <t>JZ-12-0023</t>
  </si>
  <si>
    <t>固定资产报废</t>
  </si>
  <si>
    <t>审计人员：</t>
  </si>
  <si>
    <t>编制日期</t>
  </si>
  <si>
    <t>证据提供单位意见</t>
  </si>
  <si>
    <r>
      <rPr>
        <sz val="10.5"/>
        <color theme="1"/>
        <rFont val="Times New Roman"/>
        <charset val="134"/>
      </rPr>
      <t xml:space="preserve">                                                                          (</t>
    </r>
    <r>
      <rPr>
        <sz val="10.5"/>
        <color theme="1"/>
        <rFont val="宋体"/>
        <charset val="134"/>
      </rPr>
      <t>盖章</t>
    </r>
    <r>
      <rPr>
        <sz val="10.5"/>
        <color theme="1"/>
        <rFont val="Times New Roman"/>
        <charset val="134"/>
      </rPr>
      <t>)</t>
    </r>
  </si>
  <si>
    <t>证据提供单位负责人（签名）</t>
  </si>
  <si>
    <t>日期:</t>
  </si>
  <si>
    <t>附件   页</t>
  </si>
  <si>
    <t>经济责任审计</t>
  </si>
  <si>
    <t>国家统计局抚州调查队原队长何勇</t>
  </si>
  <si>
    <t>贯彻执行党和国家有关经济方针政策和决策部署，履行本系统、单位有关职责，推动本系统、单位事业科学发展情况；</t>
  </si>
  <si>
    <t>遵守有关法律法规和财经纪律情况</t>
  </si>
  <si>
    <t>1、未见三重一大制度</t>
  </si>
  <si>
    <t>1、“三重一大”政策执行情况，重大事项支出是否集体决策，记录是否完整。</t>
  </si>
  <si>
    <t>2、预算执行情况，是否有超预算情况，特别是三公经费、政府采购、</t>
  </si>
  <si>
    <t>3、是否存在滥发津补贴、福利情况。</t>
  </si>
  <si>
    <t>4、收取调查调研收入</t>
  </si>
  <si>
    <t>有关目标责任制完成情况</t>
  </si>
  <si>
    <t>重大经济决策情况</t>
  </si>
  <si>
    <t>重要项目的投资、建设和管理情况</t>
  </si>
  <si>
    <t>无重大项目的投资、建设情况</t>
  </si>
  <si>
    <t>国家统计局宜春调查队队长舒建鸿同志</t>
  </si>
  <si>
    <t>差旅费</t>
  </si>
  <si>
    <t>2017年月份</t>
  </si>
  <si>
    <t>凭证号</t>
  </si>
  <si>
    <t>摘要</t>
  </si>
  <si>
    <t>金额</t>
  </si>
  <si>
    <t>备注</t>
  </si>
  <si>
    <t>出差审批单、差旅费报销（基本信息填写完整）</t>
  </si>
  <si>
    <t>国家统计局余干调查队汤小杰同志</t>
  </si>
  <si>
    <t>公务用车运行维护</t>
  </si>
  <si>
    <t>一车一台账，车辆使用履行审批、登记手续</t>
  </si>
  <si>
    <t>公车使用、私车公养</t>
  </si>
  <si>
    <t xml:space="preserve"> </t>
  </si>
  <si>
    <t>严禁报销违章费用</t>
  </si>
  <si>
    <t>租车是否有合同、发票</t>
  </si>
  <si>
    <t>是否超预算</t>
  </si>
  <si>
    <t>车改取消车辆是否已完成处置，并上缴非税。</t>
  </si>
  <si>
    <t>审计人员：邬俊华、喻文艳、胡月红</t>
  </si>
  <si>
    <t>国家统计局上饶调查队队长朱宏清</t>
  </si>
  <si>
    <t>津补贴、奖金发放</t>
  </si>
  <si>
    <t>地方奖项</t>
  </si>
  <si>
    <t>政策、发放标准、评比文件及结果；纳入地方政府考核范围，获奖且有文件、证书和相关经费的，可按地方规定执行，严禁调查队系统自行制定考核项目，自行发放资金。</t>
  </si>
  <si>
    <t>严格按照地方奖项发放标准发放奖金，严禁无依据扩大发放基数</t>
  </si>
  <si>
    <t>是否存在在中央经费发放地方奖励的情况</t>
  </si>
  <si>
    <t>在集体决策，若存在聘用人员参照执行情况，需单独进行决议，会议纪要记录中一定列明。</t>
  </si>
  <si>
    <t>津补贴按国家局批复标准执行，地方有明确文件标准的不超标准超范围执行，无明确文件规定不能执行；严禁自制自定津补贴及标准；严禁自行越级参照上一级文件标准。</t>
  </si>
  <si>
    <t>严禁发放纪检办案津贴</t>
  </si>
  <si>
    <t>同一项津补贴全队人员执行统一标准，移动通讯补贴按照国家局标准执行</t>
  </si>
  <si>
    <t>严禁执行扩大津补贴发放标准和发放范围</t>
  </si>
  <si>
    <t>严禁发放加班、值班补贴</t>
  </si>
  <si>
    <t>严禁向本单位职工发放各项劳务费</t>
  </si>
  <si>
    <t>是否存在以参加各种活动、下乡补助或其他方式变向发放津补贴</t>
  </si>
  <si>
    <t>公务接待费及培训餐费</t>
  </si>
  <si>
    <r>
      <rPr>
        <sz val="12"/>
        <color theme="1"/>
        <rFont val="Times New Roman"/>
        <charset val="134"/>
      </rPr>
      <t>2017</t>
    </r>
    <r>
      <rPr>
        <sz val="12"/>
        <color theme="1"/>
        <rFont val="宋体"/>
        <charset val="134"/>
      </rPr>
      <t>年</t>
    </r>
  </si>
  <si>
    <t>日期及凭证号</t>
  </si>
  <si>
    <t>存在的问题</t>
  </si>
  <si>
    <t>JZ-01-0005</t>
  </si>
  <si>
    <t>付招待费</t>
  </si>
  <si>
    <t>实际公务接待费开支19682元，决算报表填列19682元。</t>
  </si>
  <si>
    <t>JZ-02-0003</t>
  </si>
  <si>
    <t>JZ-04-0010</t>
  </si>
  <si>
    <t>JZ-07-0002</t>
  </si>
  <si>
    <t>JZ-08-0004</t>
  </si>
  <si>
    <t>JZ-09-0011</t>
  </si>
  <si>
    <t>JZ-09-0023</t>
  </si>
  <si>
    <t>审计人员：邬俊华</t>
  </si>
  <si>
    <t>评价工作底稿</t>
  </si>
  <si>
    <t>被评价单位</t>
  </si>
  <si>
    <t>评价事项</t>
  </si>
  <si>
    <t>生态效益</t>
  </si>
  <si>
    <t>指标解释</t>
  </si>
  <si>
    <t>评价标准</t>
  </si>
  <si>
    <t>权重</t>
  </si>
  <si>
    <t>实际得分</t>
  </si>
  <si>
    <t>规划编制及相关课题研究等专项工作的方向、成果与国家《生态文明体制改革总体方案》的要求相比较，是否完全体现方案中关于建立完整的生态文明体系，推进生态文明建设，增强生态文明制度改革的系统性、整体性、协同性的精神。</t>
  </si>
  <si>
    <t>生态效益分为优、良、合格三级，分别赋予9.5分、8.5分和6分。</t>
  </si>
  <si>
    <t>评分说明：</t>
  </si>
  <si>
    <t>根据《生态文明体制改革总体方案》，开展城乡规划和国土空间规划，是生态文明制度的践行，有良好的生态效益，给予8.5分</t>
  </si>
  <si>
    <t>审计人员：邬俊华、王美佳</t>
  </si>
  <si>
    <t>被评价单位意见</t>
  </si>
  <si>
    <r>
      <rPr>
        <sz val="12"/>
        <color theme="1"/>
        <rFont val="Times New Roman"/>
        <charset val="134"/>
      </rPr>
      <t xml:space="preserve">                                                                          (</t>
    </r>
    <r>
      <rPr>
        <sz val="12"/>
        <color theme="1"/>
        <rFont val="宋体"/>
        <charset val="134"/>
      </rPr>
      <t>盖章</t>
    </r>
    <r>
      <rPr>
        <sz val="12"/>
        <color theme="1"/>
        <rFont val="Times New Roman"/>
        <charset val="134"/>
      </rPr>
      <t>)</t>
    </r>
  </si>
  <si>
    <t>被评价单位负责人（签名）</t>
  </si>
  <si>
    <t>可持续性影响</t>
  </si>
  <si>
    <t>四级指标</t>
  </si>
  <si>
    <t>经济可持续发展</t>
  </si>
  <si>
    <t>促进经济发展可持续的影响分为优、良、合格三级，分别赋予3分、2.6分和2分。</t>
  </si>
  <si>
    <t>评价说明：</t>
  </si>
  <si>
    <t>规划编制及课题研究一经采用并付诸实施、对国民经济发展具有长远的和持续性的影响。给以良好的评价</t>
  </si>
  <si>
    <t>社会效益可持续性</t>
  </si>
  <si>
    <t>社会效益可持续性分为优、良、合格三级，分别赋予3分、2.6分和2分。</t>
  </si>
  <si>
    <t>城乡规划及相关课题研究具有前瞻性、指导性，可操作性的，通过评审的规划类专项研究可满足社会效益持续性要求。给以良好的评价</t>
  </si>
  <si>
    <t>生态效果可持续性</t>
  </si>
  <si>
    <t>具备生态效果可持续性分为优、良、合格三级，分别赋予4分、3.4分和2.4分。</t>
  </si>
  <si>
    <t>《生态文明体制改革总体方案》是为了贯彻落实中央关于加快建立完整的生态文明体系，推进生态文明建设，具有良好的生态效益</t>
  </si>
  <si>
    <t>会议费（培训费）</t>
  </si>
  <si>
    <t>会议、培训计划及预算</t>
  </si>
  <si>
    <t>驻在地费用标准</t>
  </si>
  <si>
    <t>附件是否齐全：审批文件、会议通知、签到表、合规发票、费用原始明细单据、电子结算单等。</t>
  </si>
  <si>
    <t>是否存在摊派费用情况</t>
  </si>
  <si>
    <t>是否存在虚列费用套取资金情况</t>
  </si>
  <si>
    <t>是否列支接待费、开支与会议费、培训费无关的开支、参观考察、购置设备、娱乐健身、发放纪念品和洗漱用品。</t>
  </si>
  <si>
    <t>严禁在风景名胜区召开会议</t>
  </si>
  <si>
    <t>调查员补贴、劳务费、慰问品</t>
  </si>
  <si>
    <t>调查员补贴、调查劳务费是否以转账形式发放</t>
  </si>
  <si>
    <t>报销时应有领取人的联系方式、身份证号码和签名；支付讲课费时、还应注明领取人的职称并附职称复印件。</t>
  </si>
  <si>
    <t>严禁向在编干部职工发放年鉴、统计资料编辑、委托调查、讲课、课题研究等各项劳务费。</t>
  </si>
  <si>
    <t>辅助调查员交通费、误工补贴的发放手续应与劳务费发放手续一致</t>
  </si>
  <si>
    <t>记账户补贴发放标准应不低于国家统计局制定的标准，其他补贴发放标准按当地实际情况测算发放，并由队长办公会议审议通过。</t>
  </si>
  <si>
    <t>慰问品发放</t>
  </si>
  <si>
    <t>1.2015年2.19#  购买慰问品4027.5元，未见发放清单。</t>
  </si>
  <si>
    <t>国家统计局南昌调查队原队长邱春兰</t>
  </si>
  <si>
    <t>有关财务管理、业务管理等内部管理制度的制定和执行情况，以及厉行节约反对浪费情况；</t>
  </si>
  <si>
    <t>第一责任人职责</t>
  </si>
  <si>
    <t>对以往审计中发现问题的整改情况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</si>
</sst>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50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sz val="12"/>
      <color rgb="FF000000"/>
      <name val="宋体"/>
      <charset val="134"/>
    </font>
    <font>
      <sz val="10.5"/>
      <color theme="1"/>
      <name val="Times New Roman"/>
      <charset val="134"/>
    </font>
    <font>
      <sz val="12"/>
      <color indexed="8"/>
      <name val="SimSun"/>
      <charset val="0"/>
    </font>
    <font>
      <sz val="12"/>
      <name val="宋体"/>
      <charset val="0"/>
    </font>
    <font>
      <sz val="11"/>
      <name val="宋体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黑体"/>
      <charset val="134"/>
    </font>
    <font>
      <sz val="10"/>
      <color theme="1"/>
      <name val="黑体"/>
      <charset val="134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2"/>
      <color rgb="FF000000"/>
      <name val="Arial"/>
      <charset val="134"/>
    </font>
    <font>
      <sz val="12"/>
      <color indexed="8"/>
      <name val="宋体"/>
      <charset val="0"/>
    </font>
    <font>
      <sz val="9"/>
      <color indexed="8"/>
      <name val="SimSun"/>
      <charset val="0"/>
    </font>
    <font>
      <sz val="9"/>
      <color indexed="8"/>
      <name val="SimSun"/>
      <charset val="134"/>
    </font>
    <font>
      <sz val="11"/>
      <name val="宋体"/>
      <charset val="134"/>
      <scheme val="minor"/>
    </font>
    <font>
      <sz val="18"/>
      <name val="黑体"/>
      <charset val="134"/>
    </font>
    <font>
      <sz val="10.5"/>
      <name val="宋体"/>
      <charset val="134"/>
    </font>
    <font>
      <sz val="12"/>
      <name val="宋体"/>
      <charset val="134"/>
    </font>
    <font>
      <sz val="12"/>
      <name val="Times New Roman"/>
      <charset val="0"/>
    </font>
    <font>
      <sz val="10"/>
      <name val="Times New Roman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2" fillId="6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0" borderId="24" applyNumberFormat="0" applyFont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43" fillId="14" borderId="27" applyNumberFormat="0" applyAlignment="0" applyProtection="0">
      <alignment vertical="center"/>
    </xf>
    <xf numFmtId="0" fontId="44" fillId="14" borderId="23" applyNumberFormat="0" applyAlignment="0" applyProtection="0">
      <alignment vertical="center"/>
    </xf>
    <xf numFmtId="0" fontId="45" fillId="15" borderId="28" applyNumberForma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7" fillId="0" borderId="30" applyNumberFormat="0" applyFill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5" fillId="0" borderId="2" xfId="0" applyFont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left" vertical="center"/>
    </xf>
    <xf numFmtId="4" fontId="8" fillId="0" borderId="17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 wrapText="1"/>
    </xf>
    <xf numFmtId="0" fontId="9" fillId="0" borderId="8" xfId="0" applyFont="1" applyFill="1" applyBorder="1" applyAlignment="1">
      <alignment wrapText="1"/>
    </xf>
    <xf numFmtId="0" fontId="6" fillId="0" borderId="7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10" fillId="2" borderId="16" xfId="0" applyFont="1" applyFill="1" applyBorder="1" applyAlignment="1">
      <alignment horizontal="center"/>
    </xf>
    <xf numFmtId="0" fontId="6" fillId="0" borderId="10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4" fontId="11" fillId="2" borderId="16" xfId="0" applyNumberFormat="1" applyFont="1" applyFill="1" applyBorder="1" applyAlignment="1">
      <alignment horizontal="right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justify" vertical="center" wrapText="1"/>
    </xf>
    <xf numFmtId="10" fontId="20" fillId="0" borderId="1" xfId="0" applyNumberFormat="1" applyFont="1" applyFill="1" applyBorder="1" applyAlignment="1">
      <alignment horizontal="right"/>
    </xf>
    <xf numFmtId="0" fontId="6" fillId="0" borderId="9" xfId="0" applyFont="1" applyFill="1" applyBorder="1" applyAlignment="1">
      <alignment horizontal="left" vertical="center"/>
    </xf>
    <xf numFmtId="4" fontId="21" fillId="0" borderId="18" xfId="0" applyNumberFormat="1" applyFont="1" applyFill="1" applyBorder="1" applyAlignment="1">
      <alignment horizontal="right" vertical="center" shrinkToFit="1"/>
    </xf>
    <xf numFmtId="4" fontId="21" fillId="0" borderId="19" xfId="0" applyNumberFormat="1" applyFont="1" applyFill="1" applyBorder="1" applyAlignment="1">
      <alignment horizontal="right" vertical="center" shrinkToFit="1"/>
    </xf>
    <xf numFmtId="4" fontId="12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14" fontId="4" fillId="0" borderId="13" xfId="0" applyNumberFormat="1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2" fillId="0" borderId="2" xfId="0" applyFont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left" vertical="center"/>
    </xf>
    <xf numFmtId="4" fontId="22" fillId="0" borderId="22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vertical="center" wrapText="1"/>
    </xf>
    <xf numFmtId="0" fontId="22" fillId="0" borderId="16" xfId="0" applyFont="1" applyFill="1" applyBorder="1" applyAlignment="1">
      <alignment horizontal="left" vertical="center"/>
    </xf>
    <xf numFmtId="4" fontId="22" fillId="0" borderId="17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22" fillId="0" borderId="16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58" fontId="0" fillId="0" borderId="0" xfId="0" applyNumberFormat="1" applyFill="1">
      <alignment vertical="center"/>
    </xf>
    <xf numFmtId="0" fontId="23" fillId="0" borderId="16" xfId="0" applyFont="1" applyFill="1" applyBorder="1" applyAlignment="1">
      <alignment horizontal="left" vertical="center"/>
    </xf>
    <xf numFmtId="4" fontId="23" fillId="0" borderId="16" xfId="0" applyNumberFormat="1" applyFont="1" applyFill="1" applyBorder="1" applyAlignment="1">
      <alignment vertical="center"/>
    </xf>
    <xf numFmtId="4" fontId="23" fillId="0" borderId="16" xfId="0" applyNumberFormat="1" applyFont="1" applyFill="1" applyBorder="1" applyAlignment="1">
      <alignment horizontal="right" vertical="center"/>
    </xf>
    <xf numFmtId="0" fontId="23" fillId="0" borderId="16" xfId="0" applyFont="1" applyFill="1" applyBorder="1" applyAlignment="1">
      <alignment vertical="center"/>
    </xf>
    <xf numFmtId="0" fontId="6" fillId="0" borderId="7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justify" vertical="center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22" fillId="0" borderId="1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/>
    </xf>
    <xf numFmtId="4" fontId="22" fillId="0" borderId="1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24" fillId="0" borderId="0" xfId="0" applyFont="1">
      <alignment vertical="center"/>
    </xf>
    <xf numFmtId="176" fontId="24" fillId="0" borderId="0" xfId="0" applyNumberFormat="1" applyFont="1">
      <alignment vertical="center"/>
    </xf>
    <xf numFmtId="0" fontId="25" fillId="0" borderId="0" xfId="0" applyFont="1" applyFill="1" applyBorder="1" applyAlignment="1">
      <alignment horizontal="center" vertical="center"/>
    </xf>
    <xf numFmtId="176" fontId="25" fillId="0" borderId="0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76" fontId="28" fillId="0" borderId="1" xfId="0" applyNumberFormat="1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wrapText="1"/>
    </xf>
    <xf numFmtId="176" fontId="26" fillId="0" borderId="13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176" fontId="26" fillId="0" borderId="1" xfId="0" applyNumberFormat="1" applyFont="1" applyFill="1" applyBorder="1" applyAlignment="1">
      <alignment horizontal="center" vertical="center" wrapText="1"/>
    </xf>
    <xf numFmtId="176" fontId="30" fillId="0" borderId="1" xfId="0" applyNumberFormat="1" applyFont="1" applyFill="1" applyBorder="1" applyAlignment="1">
      <alignment horizontal="center" vertical="center" wrapText="1"/>
    </xf>
    <xf numFmtId="176" fontId="29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176" fontId="26" fillId="0" borderId="1" xfId="0" applyNumberFormat="1" applyFont="1" applyFill="1" applyBorder="1" applyAlignment="1">
      <alignment horizontal="left" vertical="center" wrapText="1"/>
    </xf>
    <xf numFmtId="1" fontId="26" fillId="0" borderId="2" xfId="0" applyNumberFormat="1" applyFont="1" applyFill="1" applyBorder="1" applyAlignment="1">
      <alignment horizontal="center" vertical="center" shrinkToFit="1"/>
    </xf>
    <xf numFmtId="1" fontId="26" fillId="0" borderId="6" xfId="0" applyNumberFormat="1" applyFont="1" applyFill="1" applyBorder="1" applyAlignment="1">
      <alignment horizontal="center" vertical="center" shrinkToFit="1"/>
    </xf>
    <xf numFmtId="1" fontId="26" fillId="0" borderId="9" xfId="0" applyNumberFormat="1" applyFont="1" applyFill="1" applyBorder="1" applyAlignment="1">
      <alignment horizontal="center" vertical="center" shrinkToFi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justify" vertical="center"/>
    </xf>
    <xf numFmtId="0" fontId="26" fillId="0" borderId="1" xfId="0" applyFont="1" applyFill="1" applyBorder="1" applyAlignment="1">
      <alignment vertical="center" wrapText="1"/>
    </xf>
    <xf numFmtId="0" fontId="26" fillId="0" borderId="9" xfId="0" applyFont="1" applyFill="1" applyBorder="1" applyAlignment="1">
      <alignment horizontal="center" vertical="center" wrapText="1"/>
    </xf>
    <xf numFmtId="1" fontId="26" fillId="0" borderId="1" xfId="0" applyNumberFormat="1" applyFont="1" applyFill="1" applyBorder="1" applyAlignment="1">
      <alignment horizontal="center" vertical="center" shrinkToFit="1"/>
    </xf>
    <xf numFmtId="176" fontId="26" fillId="0" borderId="15" xfId="0" applyNumberFormat="1" applyFont="1" applyFill="1" applyBorder="1" applyAlignment="1">
      <alignment horizontal="center" vertical="center" wrapText="1"/>
    </xf>
    <xf numFmtId="0" fontId="24" fillId="0" borderId="0" xfId="0" applyFont="1" applyFill="1">
      <alignment vertical="center"/>
    </xf>
    <xf numFmtId="0" fontId="24" fillId="4" borderId="0" xfId="0" applyFont="1" applyFill="1">
      <alignment vertical="center"/>
    </xf>
    <xf numFmtId="9" fontId="24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1"/>
  <sheetViews>
    <sheetView tabSelected="1" topLeftCell="A23" workbookViewId="0">
      <selection activeCell="AI42" sqref="AI42"/>
    </sheetView>
  </sheetViews>
  <sheetFormatPr defaultColWidth="9" defaultRowHeight="13.5"/>
  <cols>
    <col min="1" max="5" width="9" style="155"/>
    <col min="6" max="6" width="18.275" style="155" customWidth="1"/>
    <col min="7" max="7" width="9" style="155"/>
    <col min="8" max="9" width="9" style="156"/>
    <col min="10" max="10" width="3.75833333333333" style="155" customWidth="1"/>
    <col min="11" max="11" width="9" style="155" hidden="1" customWidth="1"/>
    <col min="12" max="23" width="5.875" style="155" hidden="1" customWidth="1"/>
    <col min="24" max="24" width="8" style="156" hidden="1" customWidth="1"/>
    <col min="25" max="25" width="12.625" style="156" hidden="1" customWidth="1"/>
    <col min="26" max="26" width="6.875" style="156" hidden="1" customWidth="1"/>
    <col min="27" max="29" width="9" style="155" hidden="1" customWidth="1"/>
    <col min="30" max="31" width="9.375" style="155" hidden="1" customWidth="1"/>
    <col min="32" max="32" width="14.875" style="155" hidden="1" customWidth="1"/>
    <col min="33" max="16384" width="9" style="155"/>
  </cols>
  <sheetData>
    <row r="1" spans="1:9">
      <c r="A1" s="157" t="s">
        <v>0</v>
      </c>
      <c r="B1" s="157"/>
      <c r="C1" s="157"/>
      <c r="D1" s="157"/>
      <c r="E1" s="157"/>
      <c r="F1" s="157"/>
      <c r="G1" s="157"/>
      <c r="H1" s="158"/>
      <c r="I1" s="158"/>
    </row>
    <row r="2" spans="1:9">
      <c r="A2" s="157"/>
      <c r="B2" s="157"/>
      <c r="C2" s="157"/>
      <c r="D2" s="157"/>
      <c r="E2" s="157"/>
      <c r="F2" s="157"/>
      <c r="G2" s="157"/>
      <c r="H2" s="158"/>
      <c r="I2" s="158"/>
    </row>
    <row r="3" ht="18" customHeight="1" spans="1:9">
      <c r="A3" s="159" t="s">
        <v>1</v>
      </c>
      <c r="B3" s="159"/>
      <c r="C3" s="160" t="s">
        <v>2</v>
      </c>
      <c r="D3" s="161"/>
      <c r="E3" s="161"/>
      <c r="F3" s="161"/>
      <c r="G3" s="161"/>
      <c r="H3" s="162"/>
      <c r="I3" s="162"/>
    </row>
    <row r="4" ht="29" customHeight="1" spans="1:9">
      <c r="A4" s="159" t="s">
        <v>3</v>
      </c>
      <c r="B4" s="159"/>
      <c r="C4" s="163" t="s">
        <v>4</v>
      </c>
      <c r="D4" s="164"/>
      <c r="E4" s="159" t="s">
        <v>5</v>
      </c>
      <c r="F4" s="159"/>
      <c r="G4" s="159"/>
      <c r="H4" s="165" t="s">
        <v>6</v>
      </c>
      <c r="I4" s="190"/>
    </row>
    <row r="5" spans="1:9">
      <c r="A5" s="159" t="s">
        <v>7</v>
      </c>
      <c r="B5" s="159"/>
      <c r="C5" s="166"/>
      <c r="D5" s="166"/>
      <c r="E5" s="159" t="s">
        <v>8</v>
      </c>
      <c r="F5" s="159"/>
      <c r="G5" s="159"/>
      <c r="H5" s="165"/>
      <c r="I5" s="190"/>
    </row>
    <row r="6" spans="1:9">
      <c r="A6" s="159" t="s">
        <v>9</v>
      </c>
      <c r="B6" s="159"/>
      <c r="C6" s="159" t="s">
        <v>10</v>
      </c>
      <c r="D6" s="159"/>
      <c r="E6" s="159"/>
      <c r="F6" s="159"/>
      <c r="G6" s="159"/>
      <c r="H6" s="167"/>
      <c r="I6" s="167"/>
    </row>
    <row r="7" ht="36.75" spans="1:28">
      <c r="A7" s="159" t="s">
        <v>11</v>
      </c>
      <c r="B7" s="166"/>
      <c r="C7" s="166">
        <v>1300</v>
      </c>
      <c r="D7" s="159" t="s">
        <v>12</v>
      </c>
      <c r="E7" s="166"/>
      <c r="F7" s="166"/>
      <c r="G7" s="166">
        <v>1040</v>
      </c>
      <c r="H7" s="168" t="s">
        <v>13</v>
      </c>
      <c r="I7" s="169"/>
      <c r="AB7" s="155">
        <f>1040-737.07</f>
        <v>302.93</v>
      </c>
    </row>
    <row r="8" spans="1:9">
      <c r="A8" s="159" t="s">
        <v>14</v>
      </c>
      <c r="B8" s="159"/>
      <c r="C8" s="166"/>
      <c r="D8" s="159" t="s">
        <v>14</v>
      </c>
      <c r="E8" s="159"/>
      <c r="F8" s="159"/>
      <c r="G8" s="166"/>
      <c r="H8" s="169"/>
      <c r="I8" s="169"/>
    </row>
    <row r="9" spans="1:9">
      <c r="A9" s="159" t="s">
        <v>15</v>
      </c>
      <c r="B9" s="159"/>
      <c r="C9" s="166"/>
      <c r="D9" s="159" t="s">
        <v>15</v>
      </c>
      <c r="E9" s="159"/>
      <c r="F9" s="159"/>
      <c r="G9" s="166"/>
      <c r="H9" s="169"/>
      <c r="I9" s="169"/>
    </row>
    <row r="10" spans="1:9">
      <c r="A10" s="159" t="s">
        <v>16</v>
      </c>
      <c r="B10" s="159"/>
      <c r="C10" s="166">
        <v>1300</v>
      </c>
      <c r="D10" s="159" t="s">
        <v>16</v>
      </c>
      <c r="E10" s="159"/>
      <c r="F10" s="159"/>
      <c r="G10" s="166">
        <v>1040</v>
      </c>
      <c r="H10" s="169"/>
      <c r="I10" s="169"/>
    </row>
    <row r="11" spans="1:9">
      <c r="A11" s="159" t="s">
        <v>17</v>
      </c>
      <c r="B11" s="159"/>
      <c r="C11" s="166"/>
      <c r="D11" s="159" t="s">
        <v>17</v>
      </c>
      <c r="E11" s="159"/>
      <c r="F11" s="159"/>
      <c r="G11" s="166"/>
      <c r="H11" s="169"/>
      <c r="I11" s="169"/>
    </row>
    <row r="12" spans="1:9">
      <c r="A12" s="170" t="s">
        <v>18</v>
      </c>
      <c r="B12" s="170"/>
      <c r="C12" s="170"/>
      <c r="D12" s="170"/>
      <c r="E12" s="170"/>
      <c r="F12" s="170"/>
      <c r="G12" s="170"/>
      <c r="H12" s="171"/>
      <c r="I12" s="171"/>
    </row>
    <row r="13" spans="1:9">
      <c r="A13" s="159" t="s">
        <v>19</v>
      </c>
      <c r="B13" s="159" t="s">
        <v>20</v>
      </c>
      <c r="C13" s="159" t="s">
        <v>21</v>
      </c>
      <c r="D13" s="159"/>
      <c r="E13" s="159" t="s">
        <v>20</v>
      </c>
      <c r="F13" s="159" t="s">
        <v>22</v>
      </c>
      <c r="G13" s="159" t="s">
        <v>20</v>
      </c>
      <c r="H13" s="165" t="s">
        <v>23</v>
      </c>
      <c r="I13" s="190"/>
    </row>
    <row r="14" spans="1:9">
      <c r="A14" s="159" t="s">
        <v>24</v>
      </c>
      <c r="B14" s="172">
        <v>15</v>
      </c>
      <c r="C14" s="159" t="s">
        <v>25</v>
      </c>
      <c r="D14" s="159"/>
      <c r="E14" s="166">
        <v>5</v>
      </c>
      <c r="F14" s="159" t="s">
        <v>26</v>
      </c>
      <c r="G14" s="166">
        <v>3</v>
      </c>
      <c r="H14" s="165">
        <v>3</v>
      </c>
      <c r="I14" s="190"/>
    </row>
    <row r="15" spans="1:9">
      <c r="A15" s="159"/>
      <c r="B15" s="173"/>
      <c r="C15" s="159"/>
      <c r="D15" s="159"/>
      <c r="E15" s="166"/>
      <c r="F15" s="159" t="s">
        <v>27</v>
      </c>
      <c r="G15" s="166">
        <v>2</v>
      </c>
      <c r="H15" s="165">
        <v>2</v>
      </c>
      <c r="I15" s="190"/>
    </row>
    <row r="16" spans="1:9">
      <c r="A16" s="159"/>
      <c r="B16" s="173"/>
      <c r="C16" s="159" t="s">
        <v>28</v>
      </c>
      <c r="D16" s="159"/>
      <c r="E16" s="166">
        <v>5</v>
      </c>
      <c r="F16" s="159" t="s">
        <v>29</v>
      </c>
      <c r="G16" s="166">
        <v>3</v>
      </c>
      <c r="H16" s="165">
        <v>2.4</v>
      </c>
      <c r="I16" s="190"/>
    </row>
    <row r="17" spans="1:12">
      <c r="A17" s="159"/>
      <c r="B17" s="173"/>
      <c r="C17" s="159"/>
      <c r="D17" s="159"/>
      <c r="E17" s="166"/>
      <c r="F17" s="159" t="s">
        <v>30</v>
      </c>
      <c r="G17" s="166">
        <v>2</v>
      </c>
      <c r="H17" s="165">
        <v>1.3</v>
      </c>
      <c r="I17" s="190"/>
      <c r="L17" s="191"/>
    </row>
    <row r="18" spans="1:12">
      <c r="A18" s="159"/>
      <c r="B18" s="173"/>
      <c r="C18" s="159" t="s">
        <v>31</v>
      </c>
      <c r="D18" s="159"/>
      <c r="E18" s="166">
        <v>5</v>
      </c>
      <c r="F18" s="159" t="s">
        <v>32</v>
      </c>
      <c r="G18" s="166">
        <v>3</v>
      </c>
      <c r="H18" s="165">
        <v>3</v>
      </c>
      <c r="I18" s="190"/>
      <c r="L18" s="191"/>
    </row>
    <row r="19" spans="1:12">
      <c r="A19" s="159"/>
      <c r="B19" s="174"/>
      <c r="C19" s="159"/>
      <c r="D19" s="159"/>
      <c r="E19" s="166"/>
      <c r="F19" s="159" t="s">
        <v>33</v>
      </c>
      <c r="G19" s="166">
        <v>2</v>
      </c>
      <c r="H19" s="165">
        <v>2</v>
      </c>
      <c r="I19" s="190"/>
      <c r="L19" s="191"/>
    </row>
    <row r="20" ht="23" customHeight="1" spans="1:12">
      <c r="A20" s="159" t="s">
        <v>34</v>
      </c>
      <c r="B20" s="172">
        <v>15</v>
      </c>
      <c r="C20" s="175" t="s">
        <v>35</v>
      </c>
      <c r="D20" s="176"/>
      <c r="E20" s="177">
        <v>10</v>
      </c>
      <c r="F20" s="159" t="s">
        <v>36</v>
      </c>
      <c r="G20" s="166">
        <v>3</v>
      </c>
      <c r="H20" s="165">
        <v>2.4</v>
      </c>
      <c r="I20" s="190"/>
      <c r="L20" s="191"/>
    </row>
    <row r="21" ht="21" customHeight="1" spans="1:9">
      <c r="A21" s="159"/>
      <c r="B21" s="173"/>
      <c r="C21" s="178"/>
      <c r="D21" s="179"/>
      <c r="E21" s="180"/>
      <c r="F21" s="159" t="s">
        <v>37</v>
      </c>
      <c r="G21" s="166">
        <v>3</v>
      </c>
      <c r="H21" s="165">
        <v>2.4</v>
      </c>
      <c r="I21" s="190"/>
    </row>
    <row r="22" ht="20" customHeight="1" spans="1:9">
      <c r="A22" s="159"/>
      <c r="B22" s="173"/>
      <c r="C22" s="181"/>
      <c r="D22" s="182"/>
      <c r="E22" s="183"/>
      <c r="F22" s="159" t="s">
        <v>38</v>
      </c>
      <c r="G22" s="166">
        <v>4</v>
      </c>
      <c r="H22" s="165">
        <v>3.5</v>
      </c>
      <c r="I22" s="190"/>
    </row>
    <row r="23" ht="18" customHeight="1" spans="1:9">
      <c r="A23" s="159"/>
      <c r="B23" s="173"/>
      <c r="C23" s="159" t="s">
        <v>39</v>
      </c>
      <c r="D23" s="159"/>
      <c r="E23" s="166">
        <v>5</v>
      </c>
      <c r="F23" s="159" t="s">
        <v>40</v>
      </c>
      <c r="G23" s="166">
        <v>2</v>
      </c>
      <c r="H23" s="165">
        <v>2</v>
      </c>
      <c r="I23" s="190"/>
    </row>
    <row r="24" ht="20" customHeight="1" spans="1:9">
      <c r="A24" s="159"/>
      <c r="B24" s="174"/>
      <c r="C24" s="159"/>
      <c r="D24" s="159"/>
      <c r="E24" s="166"/>
      <c r="F24" s="159" t="s">
        <v>41</v>
      </c>
      <c r="G24" s="166">
        <v>3</v>
      </c>
      <c r="H24" s="165">
        <v>2.05</v>
      </c>
      <c r="I24" s="190"/>
    </row>
    <row r="25" ht="25.5" spans="1:28">
      <c r="A25" s="184" t="s">
        <v>42</v>
      </c>
      <c r="B25" s="172">
        <v>35</v>
      </c>
      <c r="C25" s="175" t="s">
        <v>43</v>
      </c>
      <c r="D25" s="176"/>
      <c r="E25" s="177">
        <v>15</v>
      </c>
      <c r="F25" s="159" t="s">
        <v>44</v>
      </c>
      <c r="G25" s="166">
        <v>5</v>
      </c>
      <c r="H25" s="165">
        <v>5</v>
      </c>
      <c r="I25" s="190"/>
      <c r="L25" s="155">
        <v>1</v>
      </c>
      <c r="M25" s="155">
        <v>2</v>
      </c>
      <c r="N25" s="155">
        <v>3</v>
      </c>
      <c r="O25" s="155">
        <v>4</v>
      </c>
      <c r="P25" s="155">
        <v>5</v>
      </c>
      <c r="Q25" s="155">
        <v>6</v>
      </c>
      <c r="R25" s="155">
        <v>7</v>
      </c>
      <c r="S25" s="155">
        <v>8</v>
      </c>
      <c r="T25" s="155">
        <v>9</v>
      </c>
      <c r="U25" s="155">
        <v>10</v>
      </c>
      <c r="V25" s="155">
        <v>11</v>
      </c>
      <c r="W25" s="155">
        <v>12</v>
      </c>
      <c r="AB25" s="192"/>
    </row>
    <row r="26" ht="34" customHeight="1" spans="1:28">
      <c r="A26" s="185"/>
      <c r="B26" s="173"/>
      <c r="C26" s="178"/>
      <c r="D26" s="179"/>
      <c r="E26" s="180"/>
      <c r="F26" s="159" t="s">
        <v>45</v>
      </c>
      <c r="G26" s="166">
        <v>10</v>
      </c>
      <c r="H26" s="165">
        <v>6.66666666666667</v>
      </c>
      <c r="I26" s="190"/>
      <c r="AB26" s="192"/>
    </row>
    <row r="27" ht="42" customHeight="1" spans="1:25">
      <c r="A27" s="185"/>
      <c r="B27" s="173"/>
      <c r="C27" s="175" t="s">
        <v>46</v>
      </c>
      <c r="D27" s="176"/>
      <c r="E27" s="177">
        <v>10</v>
      </c>
      <c r="F27" s="186" t="s">
        <v>47</v>
      </c>
      <c r="G27" s="166">
        <v>3</v>
      </c>
      <c r="H27" s="165">
        <v>3</v>
      </c>
      <c r="I27" s="190"/>
      <c r="K27" s="155">
        <v>87</v>
      </c>
      <c r="L27" s="155">
        <f>87-17</f>
        <v>70</v>
      </c>
      <c r="M27" s="155">
        <f>K27-18</f>
        <v>69</v>
      </c>
      <c r="N27" s="155">
        <f>K27-18</f>
        <v>69</v>
      </c>
      <c r="O27" s="155">
        <f>87-15</f>
        <v>72</v>
      </c>
      <c r="P27" s="155">
        <f>87-13</f>
        <v>74</v>
      </c>
      <c r="Q27" s="155">
        <f>87-14</f>
        <v>73</v>
      </c>
      <c r="R27" s="155">
        <f>87-27</f>
        <v>60</v>
      </c>
      <c r="S27" s="155">
        <f>87-27</f>
        <v>60</v>
      </c>
      <c r="T27" s="155">
        <f>87-24</f>
        <v>63</v>
      </c>
      <c r="U27" s="155">
        <f>87-17</f>
        <v>70</v>
      </c>
      <c r="V27" s="155">
        <f>87-22</f>
        <v>65</v>
      </c>
      <c r="W27" s="155">
        <f>87-20</f>
        <v>67</v>
      </c>
      <c r="X27" s="156">
        <f>SUM(L27:W27)</f>
        <v>812</v>
      </c>
      <c r="Y27" s="156">
        <f>X27/12</f>
        <v>67.6666666666667</v>
      </c>
    </row>
    <row r="28" ht="42" customHeight="1" spans="1:9">
      <c r="A28" s="185"/>
      <c r="B28" s="173"/>
      <c r="C28" s="178"/>
      <c r="D28" s="179"/>
      <c r="E28" s="180"/>
      <c r="F28" s="159" t="s">
        <v>48</v>
      </c>
      <c r="G28" s="166">
        <v>2</v>
      </c>
      <c r="H28" s="165">
        <v>2</v>
      </c>
      <c r="I28" s="190"/>
    </row>
    <row r="29" ht="33" customHeight="1" spans="1:9">
      <c r="A29" s="185"/>
      <c r="B29" s="173"/>
      <c r="C29" s="178"/>
      <c r="D29" s="179"/>
      <c r="E29" s="180"/>
      <c r="F29" s="159" t="s">
        <v>49</v>
      </c>
      <c r="G29" s="166">
        <v>5</v>
      </c>
      <c r="H29" s="165">
        <v>5</v>
      </c>
      <c r="I29" s="190"/>
    </row>
    <row r="30" ht="35" customHeight="1" spans="1:25">
      <c r="A30" s="185"/>
      <c r="B30" s="173"/>
      <c r="C30" s="159" t="s">
        <v>50</v>
      </c>
      <c r="D30" s="159"/>
      <c r="E30" s="166">
        <v>5</v>
      </c>
      <c r="F30" s="187" t="s">
        <v>51</v>
      </c>
      <c r="G30" s="166">
        <v>5</v>
      </c>
      <c r="H30" s="165">
        <v>3</v>
      </c>
      <c r="I30" s="190"/>
      <c r="K30" s="155">
        <v>64</v>
      </c>
      <c r="L30" s="155">
        <f>64-42</f>
        <v>22</v>
      </c>
      <c r="M30" s="155">
        <f>64-46</f>
        <v>18</v>
      </c>
      <c r="N30" s="155">
        <f>64-46</f>
        <v>18</v>
      </c>
      <c r="O30" s="155">
        <f>64-46</f>
        <v>18</v>
      </c>
      <c r="P30" s="155">
        <f>64-47</f>
        <v>17</v>
      </c>
      <c r="Q30" s="155">
        <f>64-49</f>
        <v>15</v>
      </c>
      <c r="R30" s="155">
        <f>64-55</f>
        <v>9</v>
      </c>
      <c r="S30" s="155">
        <f>64-55</f>
        <v>9</v>
      </c>
      <c r="T30" s="155">
        <f>64-54</f>
        <v>10</v>
      </c>
      <c r="U30" s="155">
        <f>64-55</f>
        <v>9</v>
      </c>
      <c r="V30" s="155">
        <f>64-56</f>
        <v>8</v>
      </c>
      <c r="W30" s="155">
        <f>64-57</f>
        <v>7</v>
      </c>
      <c r="X30" s="156">
        <f>SUM(L30:W30)</f>
        <v>160</v>
      </c>
      <c r="Y30" s="156">
        <f>X30/12</f>
        <v>13.3333333333333</v>
      </c>
    </row>
    <row r="31" ht="30" customHeight="1" spans="1:25">
      <c r="A31" s="185"/>
      <c r="B31" s="173"/>
      <c r="C31" s="175" t="s">
        <v>52</v>
      </c>
      <c r="D31" s="176"/>
      <c r="E31" s="177">
        <v>5</v>
      </c>
      <c r="F31" s="187" t="s">
        <v>53</v>
      </c>
      <c r="G31" s="166">
        <v>5</v>
      </c>
      <c r="H31" s="165">
        <v>5</v>
      </c>
      <c r="I31" s="190"/>
      <c r="K31" s="155">
        <v>22</v>
      </c>
      <c r="L31" s="155">
        <f>22-11</f>
        <v>11</v>
      </c>
      <c r="M31" s="155">
        <f>22-11</f>
        <v>11</v>
      </c>
      <c r="N31" s="155">
        <f>22-9</f>
        <v>13</v>
      </c>
      <c r="O31" s="155">
        <f>22-9</f>
        <v>13</v>
      </c>
      <c r="P31" s="155">
        <f>22-10</f>
        <v>12</v>
      </c>
      <c r="Q31" s="155">
        <f>22-12</f>
        <v>10</v>
      </c>
      <c r="R31" s="155">
        <f>22-15</f>
        <v>7</v>
      </c>
      <c r="S31" s="155">
        <f>22-14</f>
        <v>8</v>
      </c>
      <c r="T31" s="155">
        <f>22-15</f>
        <v>7</v>
      </c>
      <c r="U31" s="155">
        <f>22-16</f>
        <v>6</v>
      </c>
      <c r="V31" s="155">
        <f>22-17</f>
        <v>5</v>
      </c>
      <c r="W31" s="155">
        <f>22-17</f>
        <v>5</v>
      </c>
      <c r="X31" s="156">
        <f>SUM(L31:W31)</f>
        <v>108</v>
      </c>
      <c r="Y31" s="156">
        <f>X31/12</f>
        <v>9</v>
      </c>
    </row>
    <row r="32" ht="67" customHeight="1" spans="1:31">
      <c r="A32" s="184" t="s">
        <v>54</v>
      </c>
      <c r="B32" s="172">
        <v>25</v>
      </c>
      <c r="C32" s="175" t="s">
        <v>55</v>
      </c>
      <c r="D32" s="176"/>
      <c r="E32" s="177">
        <v>15</v>
      </c>
      <c r="F32" s="187" t="s">
        <v>56</v>
      </c>
      <c r="G32" s="166">
        <v>10</v>
      </c>
      <c r="H32" s="165">
        <v>8</v>
      </c>
      <c r="I32" s="190"/>
      <c r="K32" s="155">
        <f>SUM(K27:K31)</f>
        <v>173</v>
      </c>
      <c r="Y32" s="156">
        <f>SUM(Y27:Y31)</f>
        <v>90</v>
      </c>
      <c r="Z32" s="156">
        <f>Y32/K32</f>
        <v>0.520231213872832</v>
      </c>
      <c r="AD32" s="155">
        <f>93+59+72</f>
        <v>224</v>
      </c>
      <c r="AE32" s="155">
        <f>60+47+80</f>
        <v>187</v>
      </c>
    </row>
    <row r="33" ht="73" customHeight="1" spans="1:32">
      <c r="A33" s="185"/>
      <c r="B33" s="173"/>
      <c r="C33" s="181"/>
      <c r="D33" s="182"/>
      <c r="E33" s="183"/>
      <c r="F33" s="187" t="s">
        <v>57</v>
      </c>
      <c r="G33" s="166">
        <v>5</v>
      </c>
      <c r="H33" s="165">
        <v>4</v>
      </c>
      <c r="I33" s="190"/>
      <c r="AF33" s="156"/>
    </row>
    <row r="34" ht="100" customHeight="1" spans="1:29">
      <c r="A34" s="188"/>
      <c r="B34" s="174"/>
      <c r="C34" s="159" t="s">
        <v>58</v>
      </c>
      <c r="D34" s="159"/>
      <c r="E34" s="166">
        <v>10</v>
      </c>
      <c r="F34" s="187" t="s">
        <v>59</v>
      </c>
      <c r="G34" s="166">
        <v>10</v>
      </c>
      <c r="H34" s="165">
        <v>8</v>
      </c>
      <c r="I34" s="190"/>
      <c r="AC34" s="155">
        <f>43/50</f>
        <v>0.86</v>
      </c>
    </row>
    <row r="35" ht="41" customHeight="1" spans="1:30">
      <c r="A35" s="184" t="s">
        <v>60</v>
      </c>
      <c r="B35" s="172">
        <v>10</v>
      </c>
      <c r="C35" s="175" t="s">
        <v>61</v>
      </c>
      <c r="D35" s="176"/>
      <c r="E35" s="177">
        <v>10</v>
      </c>
      <c r="F35" s="187" t="s">
        <v>62</v>
      </c>
      <c r="G35" s="166">
        <v>10</v>
      </c>
      <c r="H35" s="165">
        <v>10</v>
      </c>
      <c r="I35" s="190"/>
      <c r="AC35" s="155">
        <f>4*8</f>
        <v>32</v>
      </c>
      <c r="AD35" s="193">
        <v>0.85</v>
      </c>
    </row>
    <row r="36" spans="1:9">
      <c r="A36" s="159" t="s">
        <v>63</v>
      </c>
      <c r="B36" s="189">
        <v>100</v>
      </c>
      <c r="C36" s="166"/>
      <c r="D36" s="166"/>
      <c r="E36" s="189">
        <f>SUM(E14:E35)</f>
        <v>100</v>
      </c>
      <c r="F36" s="166"/>
      <c r="G36" s="189">
        <f>SUM(G14:G35)</f>
        <v>100</v>
      </c>
      <c r="H36" s="165">
        <f>SUM(H14:H35)</f>
        <v>85.7166666666667</v>
      </c>
      <c r="I36" s="190"/>
    </row>
    <row r="37" spans="1:9">
      <c r="A37" s="159" t="s">
        <v>64</v>
      </c>
      <c r="B37" s="159" t="s">
        <v>65</v>
      </c>
      <c r="C37" s="159"/>
      <c r="D37" s="159"/>
      <c r="E37" s="159"/>
      <c r="F37" s="159"/>
      <c r="G37" s="159"/>
      <c r="H37" s="167"/>
      <c r="I37" s="167"/>
    </row>
    <row r="38" spans="1:9">
      <c r="A38" s="159"/>
      <c r="B38" s="159" t="s">
        <v>66</v>
      </c>
      <c r="C38" s="159"/>
      <c r="D38" s="159"/>
      <c r="E38" s="159"/>
      <c r="F38" s="159"/>
      <c r="G38" s="159"/>
      <c r="H38" s="167"/>
      <c r="I38" s="167"/>
    </row>
    <row r="40" spans="34:35">
      <c r="AH40"/>
      <c r="AI40"/>
    </row>
    <row r="41" spans="34:35">
      <c r="AH41"/>
      <c r="AI41"/>
    </row>
    <row r="42" spans="34:35">
      <c r="AH42"/>
      <c r="AI42"/>
    </row>
    <row r="43" spans="34:35">
      <c r="AH43"/>
      <c r="AI43"/>
    </row>
    <row r="44" spans="34:35">
      <c r="AH44"/>
      <c r="AI44"/>
    </row>
    <row r="45" spans="34:35">
      <c r="AH45"/>
      <c r="AI45"/>
    </row>
    <row r="46" spans="34:35">
      <c r="AH46"/>
      <c r="AI46"/>
    </row>
    <row r="47" spans="34:35">
      <c r="AH47"/>
      <c r="AI47"/>
    </row>
    <row r="48" spans="34:35">
      <c r="AH48"/>
      <c r="AI48"/>
    </row>
    <row r="49" spans="34:35">
      <c r="AH49"/>
      <c r="AI49"/>
    </row>
    <row r="50" spans="34:35">
      <c r="AH50"/>
      <c r="AI50"/>
    </row>
    <row r="51" spans="34:35">
      <c r="AH51"/>
      <c r="AI51"/>
    </row>
    <row r="52" spans="34:35">
      <c r="AH52"/>
      <c r="AI52"/>
    </row>
    <row r="53" spans="34:35">
      <c r="AH53"/>
      <c r="AI53"/>
    </row>
    <row r="54" spans="34:35">
      <c r="AH54"/>
      <c r="AI54"/>
    </row>
    <row r="55" spans="34:35">
      <c r="AH55"/>
      <c r="AI55"/>
    </row>
    <row r="56" spans="34:35">
      <c r="AH56"/>
      <c r="AI56"/>
    </row>
    <row r="57" spans="34:35">
      <c r="AH57"/>
      <c r="AI57"/>
    </row>
    <row r="58" spans="34:35">
      <c r="AH58"/>
      <c r="AI58"/>
    </row>
    <row r="59" spans="34:35">
      <c r="AH59"/>
      <c r="AI59"/>
    </row>
    <row r="60" spans="34:35">
      <c r="AH60"/>
      <c r="AI60"/>
    </row>
    <row r="61" spans="34:35">
      <c r="AH61"/>
      <c r="AI61"/>
    </row>
  </sheetData>
  <mergeCells count="81">
    <mergeCell ref="A3:B3"/>
    <mergeCell ref="C3:I3"/>
    <mergeCell ref="A4:B4"/>
    <mergeCell ref="C4:D4"/>
    <mergeCell ref="E4:G4"/>
    <mergeCell ref="H4:I4"/>
    <mergeCell ref="A5:B5"/>
    <mergeCell ref="C5:D5"/>
    <mergeCell ref="E5:G5"/>
    <mergeCell ref="H5:I5"/>
    <mergeCell ref="A6:B6"/>
    <mergeCell ref="C6:I6"/>
    <mergeCell ref="A7:B7"/>
    <mergeCell ref="D7:F7"/>
    <mergeCell ref="A8:B8"/>
    <mergeCell ref="D8:F8"/>
    <mergeCell ref="A9:B9"/>
    <mergeCell ref="D9:F9"/>
    <mergeCell ref="A10:B10"/>
    <mergeCell ref="D10:F10"/>
    <mergeCell ref="A11:B11"/>
    <mergeCell ref="D11:F11"/>
    <mergeCell ref="A12:I12"/>
    <mergeCell ref="C13:D13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C30:D30"/>
    <mergeCell ref="H30:I30"/>
    <mergeCell ref="C31:D31"/>
    <mergeCell ref="H31:I31"/>
    <mergeCell ref="H32:I32"/>
    <mergeCell ref="H33:I33"/>
    <mergeCell ref="C34:D34"/>
    <mergeCell ref="H34:I34"/>
    <mergeCell ref="C35:D35"/>
    <mergeCell ref="H35:I35"/>
    <mergeCell ref="C36:D36"/>
    <mergeCell ref="H36:I36"/>
    <mergeCell ref="B37:I37"/>
    <mergeCell ref="B38:I38"/>
    <mergeCell ref="A14:A19"/>
    <mergeCell ref="A20:A24"/>
    <mergeCell ref="A25:A31"/>
    <mergeCell ref="A32:A34"/>
    <mergeCell ref="A37:A38"/>
    <mergeCell ref="B14:B19"/>
    <mergeCell ref="B20:B24"/>
    <mergeCell ref="B25:B31"/>
    <mergeCell ref="B32:B34"/>
    <mergeCell ref="E14:E15"/>
    <mergeCell ref="E16:E17"/>
    <mergeCell ref="E18:E19"/>
    <mergeCell ref="E20:E22"/>
    <mergeCell ref="E23:E24"/>
    <mergeCell ref="E25:E26"/>
    <mergeCell ref="E27:E29"/>
    <mergeCell ref="E32:E33"/>
    <mergeCell ref="A1:I2"/>
    <mergeCell ref="C14:D15"/>
    <mergeCell ref="C16:D17"/>
    <mergeCell ref="C18:D19"/>
    <mergeCell ref="C20:D22"/>
    <mergeCell ref="C23:D24"/>
    <mergeCell ref="C25:D26"/>
    <mergeCell ref="C27:D29"/>
    <mergeCell ref="C32:D3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selection activeCell="F16" sqref="F16"/>
    </sheetView>
  </sheetViews>
  <sheetFormatPr defaultColWidth="9" defaultRowHeight="13.5"/>
  <cols>
    <col min="1" max="1" width="7.125" style="96" customWidth="1"/>
    <col min="2" max="2" width="19.5" style="96" customWidth="1"/>
    <col min="3" max="3" width="16.875" style="96" customWidth="1"/>
    <col min="4" max="4" width="16.2583333333333" style="96" customWidth="1"/>
    <col min="5" max="5" width="16.375" style="96" customWidth="1"/>
    <col min="6" max="6" width="14.625" style="96" customWidth="1"/>
    <col min="7" max="8" width="9.125" style="96"/>
    <col min="9" max="16384" width="9" style="96"/>
  </cols>
  <sheetData>
    <row r="1" ht="22.5" spans="1:6">
      <c r="A1" s="97" t="s">
        <v>67</v>
      </c>
      <c r="B1" s="97"/>
      <c r="C1" s="97"/>
      <c r="D1" s="97"/>
      <c r="E1" s="97"/>
      <c r="F1" s="97"/>
    </row>
    <row r="2" ht="17.25" customHeight="1" spans="1:6">
      <c r="A2" s="98" t="s">
        <v>1</v>
      </c>
      <c r="B2" s="98"/>
      <c r="C2" s="99" t="s">
        <v>68</v>
      </c>
      <c r="D2" s="99"/>
      <c r="E2" s="99"/>
      <c r="F2" s="99"/>
    </row>
    <row r="3" ht="29" customHeight="1" spans="1:6">
      <c r="A3" s="100" t="s">
        <v>69</v>
      </c>
      <c r="B3" s="98"/>
      <c r="C3" s="99" t="s">
        <v>116</v>
      </c>
      <c r="D3" s="99"/>
      <c r="E3" s="99"/>
      <c r="F3" s="99"/>
    </row>
    <row r="4" ht="17.25" customHeight="1" spans="1:6">
      <c r="A4" s="98" t="s">
        <v>71</v>
      </c>
      <c r="B4" s="98"/>
      <c r="C4" s="101" t="s">
        <v>117</v>
      </c>
      <c r="D4" s="101"/>
      <c r="E4" s="102"/>
      <c r="F4" s="102"/>
    </row>
    <row r="5" ht="17.25" customHeight="1" spans="1:7">
      <c r="A5" s="103" t="s">
        <v>73</v>
      </c>
      <c r="B5" s="91"/>
      <c r="C5" s="91"/>
      <c r="D5" s="104"/>
      <c r="E5" s="105"/>
      <c r="F5" s="106"/>
      <c r="G5" s="96" t="s">
        <v>118</v>
      </c>
    </row>
    <row r="6" ht="17.25" customHeight="1" spans="1:10">
      <c r="A6" s="107"/>
      <c r="B6" s="91"/>
      <c r="C6" s="91"/>
      <c r="D6" s="104"/>
      <c r="E6" s="105"/>
      <c r="F6" s="106"/>
      <c r="G6" s="96" t="s">
        <v>119</v>
      </c>
      <c r="J6" s="96" t="s">
        <v>120</v>
      </c>
    </row>
    <row r="7" ht="17.25" customHeight="1" spans="1:7">
      <c r="A7" s="107"/>
      <c r="B7" s="91"/>
      <c r="C7" s="91"/>
      <c r="D7" s="104"/>
      <c r="E7" s="105"/>
      <c r="F7" s="106"/>
      <c r="G7" s="96" t="s">
        <v>121</v>
      </c>
    </row>
    <row r="8" ht="17.25" customHeight="1" spans="1:7">
      <c r="A8" s="107"/>
      <c r="B8" s="91"/>
      <c r="C8" s="91"/>
      <c r="D8" s="104"/>
      <c r="E8" s="105"/>
      <c r="F8" s="106"/>
      <c r="G8" s="96" t="s">
        <v>122</v>
      </c>
    </row>
    <row r="9" ht="17.25" customHeight="1" spans="1:7">
      <c r="A9" s="107"/>
      <c r="B9" s="91"/>
      <c r="C9" s="91"/>
      <c r="D9" s="104"/>
      <c r="E9" s="105"/>
      <c r="F9" s="106"/>
      <c r="G9" s="96" t="s">
        <v>123</v>
      </c>
    </row>
    <row r="10" ht="17.25" customHeight="1" spans="1:7">
      <c r="A10" s="107"/>
      <c r="B10" s="91"/>
      <c r="C10" s="91"/>
      <c r="D10" s="104"/>
      <c r="E10" s="105"/>
      <c r="F10" s="106"/>
      <c r="G10" s="96" t="s">
        <v>124</v>
      </c>
    </row>
    <row r="11" ht="17.25" customHeight="1" spans="1:7">
      <c r="A11" s="107"/>
      <c r="B11" s="108"/>
      <c r="C11" s="109"/>
      <c r="D11" s="110"/>
      <c r="F11" s="111"/>
      <c r="G11" s="112"/>
    </row>
    <row r="12" ht="15.75" customHeight="1" spans="1:7">
      <c r="A12" s="107"/>
      <c r="B12" s="108"/>
      <c r="C12" s="109"/>
      <c r="D12" s="110"/>
      <c r="E12" s="110"/>
      <c r="F12" s="111"/>
      <c r="G12" s="112"/>
    </row>
    <row r="13" ht="15.75" customHeight="1" spans="1:7">
      <c r="A13" s="107"/>
      <c r="B13" s="113"/>
      <c r="C13" s="113"/>
      <c r="D13" s="114"/>
      <c r="E13" s="110"/>
      <c r="F13" s="111"/>
      <c r="G13" s="112"/>
    </row>
    <row r="14" ht="14.25" customHeight="1" spans="1:7">
      <c r="A14" s="107"/>
      <c r="B14" s="113"/>
      <c r="C14" s="113"/>
      <c r="D14" s="114"/>
      <c r="E14" s="110"/>
      <c r="F14" s="111"/>
      <c r="G14" s="112"/>
    </row>
    <row r="15" ht="42.75" customHeight="1" spans="1:7">
      <c r="A15" s="107"/>
      <c r="B15" s="113"/>
      <c r="C15" s="113"/>
      <c r="D15" s="114"/>
      <c r="E15" s="110"/>
      <c r="F15" s="111"/>
      <c r="G15" s="112"/>
    </row>
    <row r="16" ht="28.5" customHeight="1" spans="1:7">
      <c r="A16" s="107"/>
      <c r="B16" s="113"/>
      <c r="C16" s="113"/>
      <c r="D16" s="114"/>
      <c r="E16" s="110"/>
      <c r="F16" s="111"/>
      <c r="G16" s="112"/>
    </row>
    <row r="17" ht="14.25" customHeight="1" spans="1:7">
      <c r="A17" s="107"/>
      <c r="B17" s="113"/>
      <c r="C17" s="113"/>
      <c r="D17" s="114"/>
      <c r="E17" s="110"/>
      <c r="F17" s="111"/>
      <c r="G17" s="112"/>
    </row>
    <row r="18" ht="15.75" customHeight="1" spans="1:7">
      <c r="A18" s="107"/>
      <c r="B18" s="113"/>
      <c r="C18" s="113"/>
      <c r="D18" s="114"/>
      <c r="E18" s="110"/>
      <c r="F18" s="111"/>
      <c r="G18" s="112"/>
    </row>
    <row r="19" ht="15" customHeight="1" spans="1:7">
      <c r="A19" s="107"/>
      <c r="B19" s="113"/>
      <c r="C19" s="113"/>
      <c r="D19" s="115"/>
      <c r="E19" s="110"/>
      <c r="F19" s="111"/>
      <c r="G19" s="112"/>
    </row>
    <row r="20" ht="15.75" customHeight="1" spans="1:6">
      <c r="A20" s="107"/>
      <c r="B20" s="113"/>
      <c r="C20" s="116"/>
      <c r="D20" s="115"/>
      <c r="E20" s="110"/>
      <c r="F20" s="111"/>
    </row>
    <row r="21" ht="15.75" customHeight="1" spans="1:6">
      <c r="A21" s="107"/>
      <c r="B21" s="113"/>
      <c r="C21" s="116"/>
      <c r="D21" s="115"/>
      <c r="E21" s="110"/>
      <c r="F21" s="111"/>
    </row>
    <row r="22" ht="15.75" customHeight="1" spans="1:6">
      <c r="A22" s="107"/>
      <c r="B22" s="113"/>
      <c r="C22" s="116"/>
      <c r="D22" s="115"/>
      <c r="E22" s="110"/>
      <c r="F22" s="111"/>
    </row>
    <row r="23" ht="15.75" customHeight="1" spans="1:6">
      <c r="A23" s="107"/>
      <c r="B23" s="117"/>
      <c r="C23" s="110"/>
      <c r="D23" s="110"/>
      <c r="E23" s="110"/>
      <c r="F23" s="111"/>
    </row>
    <row r="24" ht="15.75" customHeight="1" spans="1:6">
      <c r="A24" s="107"/>
      <c r="B24" s="108"/>
      <c r="C24" s="109"/>
      <c r="D24" s="110"/>
      <c r="E24" s="110"/>
      <c r="F24" s="111"/>
    </row>
    <row r="25" ht="14.25" spans="1:8">
      <c r="A25" s="107"/>
      <c r="B25" s="117"/>
      <c r="C25" s="110"/>
      <c r="D25" s="110"/>
      <c r="E25" s="110"/>
      <c r="F25" s="111"/>
      <c r="G25" s="112">
        <v>43693</v>
      </c>
      <c r="H25" s="96">
        <v>200</v>
      </c>
    </row>
    <row r="26" ht="15.75" customHeight="1" spans="1:8">
      <c r="A26" s="107"/>
      <c r="B26" s="117"/>
      <c r="C26" s="110"/>
      <c r="D26" s="110"/>
      <c r="E26" s="110"/>
      <c r="F26" s="111"/>
      <c r="G26" s="112">
        <v>43782</v>
      </c>
      <c r="H26" s="96">
        <v>300</v>
      </c>
    </row>
    <row r="27" ht="15.75" customHeight="1" spans="1:8">
      <c r="A27" s="118"/>
      <c r="B27" s="119"/>
      <c r="C27" s="120"/>
      <c r="D27" s="120"/>
      <c r="E27" s="120"/>
      <c r="F27" s="121"/>
      <c r="G27" s="112">
        <v>43765</v>
      </c>
      <c r="H27" s="96">
        <v>300</v>
      </c>
    </row>
    <row r="28" ht="15.75" customHeight="1" spans="1:8">
      <c r="A28" s="122" t="s">
        <v>125</v>
      </c>
      <c r="B28" s="123"/>
      <c r="C28" s="124"/>
      <c r="D28" s="100" t="s">
        <v>89</v>
      </c>
      <c r="E28" s="100"/>
      <c r="F28" s="125">
        <v>43998</v>
      </c>
      <c r="G28" s="112">
        <v>43770</v>
      </c>
      <c r="H28" s="96">
        <v>300</v>
      </c>
    </row>
    <row r="29" customHeight="1" spans="1:8">
      <c r="A29" s="101" t="s">
        <v>90</v>
      </c>
      <c r="B29" s="126" t="s">
        <v>91</v>
      </c>
      <c r="C29" s="126"/>
      <c r="D29" s="126"/>
      <c r="E29" s="126"/>
      <c r="F29" s="126"/>
      <c r="G29" s="112">
        <v>43768</v>
      </c>
      <c r="H29" s="96">
        <v>300</v>
      </c>
    </row>
    <row r="30" customHeight="1" spans="1:8">
      <c r="A30" s="101"/>
      <c r="B30" s="126"/>
      <c r="C30" s="126"/>
      <c r="D30" s="126"/>
      <c r="E30" s="126"/>
      <c r="F30" s="126"/>
      <c r="G30" s="112">
        <v>43778</v>
      </c>
      <c r="H30" s="96">
        <v>300</v>
      </c>
    </row>
    <row r="31" customHeight="1" spans="1:8">
      <c r="A31" s="101"/>
      <c r="B31" s="126"/>
      <c r="C31" s="126"/>
      <c r="D31" s="126"/>
      <c r="E31" s="126"/>
      <c r="F31" s="126"/>
      <c r="G31" s="112">
        <v>43767</v>
      </c>
      <c r="H31" s="96">
        <v>300</v>
      </c>
    </row>
    <row r="32" customHeight="1" spans="1:8">
      <c r="A32" s="101"/>
      <c r="B32" s="126"/>
      <c r="C32" s="126"/>
      <c r="D32" s="126"/>
      <c r="E32" s="126"/>
      <c r="F32" s="126"/>
      <c r="G32" s="112">
        <v>43769</v>
      </c>
      <c r="H32" s="96">
        <v>300</v>
      </c>
    </row>
    <row r="33" customHeight="1" spans="1:6">
      <c r="A33" s="101"/>
      <c r="B33" s="126"/>
      <c r="C33" s="126"/>
      <c r="D33" s="126"/>
      <c r="E33" s="126"/>
      <c r="F33" s="126"/>
    </row>
    <row r="34" customHeight="1" spans="1:6">
      <c r="A34" s="101"/>
      <c r="B34" s="126"/>
      <c r="C34" s="126"/>
      <c r="D34" s="126"/>
      <c r="E34" s="126"/>
      <c r="F34" s="126"/>
    </row>
    <row r="35" ht="15" customHeight="1" spans="1:8">
      <c r="A35" s="101"/>
      <c r="B35" s="126"/>
      <c r="C35" s="126"/>
      <c r="D35" s="126"/>
      <c r="E35" s="126"/>
      <c r="F35" s="126"/>
      <c r="H35" s="96">
        <f>SUM(H11:H34)</f>
        <v>2300</v>
      </c>
    </row>
    <row r="36" ht="40" customHeight="1" spans="1:6">
      <c r="A36" s="101"/>
      <c r="B36" s="127" t="s">
        <v>92</v>
      </c>
      <c r="C36" s="128"/>
      <c r="D36" s="129"/>
      <c r="E36" s="127" t="s">
        <v>93</v>
      </c>
      <c r="F36" s="128"/>
    </row>
    <row r="37" s="96" customFormat="1" spans="1:5">
      <c r="A37" s="130"/>
      <c r="E37" s="96" t="s">
        <v>94</v>
      </c>
    </row>
  </sheetData>
  <mergeCells count="21">
    <mergeCell ref="A1:F1"/>
    <mergeCell ref="A2:B2"/>
    <mergeCell ref="C2:F2"/>
    <mergeCell ref="A3:B3"/>
    <mergeCell ref="C3:F3"/>
    <mergeCell ref="A4:B4"/>
    <mergeCell ref="C4:F4"/>
    <mergeCell ref="E5:F5"/>
    <mergeCell ref="E6:F6"/>
    <mergeCell ref="E7:F7"/>
    <mergeCell ref="E8:F8"/>
    <mergeCell ref="E9:F9"/>
    <mergeCell ref="E10:F10"/>
    <mergeCell ref="B11:C11"/>
    <mergeCell ref="B12:C12"/>
    <mergeCell ref="B24:C24"/>
    <mergeCell ref="A28:C28"/>
    <mergeCell ref="D28:E28"/>
    <mergeCell ref="A5:A27"/>
    <mergeCell ref="A29:A36"/>
    <mergeCell ref="B29:F3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workbookViewId="0">
      <selection activeCell="B5" sqref="B5:F27"/>
    </sheetView>
  </sheetViews>
  <sheetFormatPr defaultColWidth="9" defaultRowHeight="13.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  <col min="7" max="7" width="8.875" customWidth="1"/>
    <col min="8" max="8" width="49.125" customWidth="1"/>
  </cols>
  <sheetData>
    <row r="1" ht="22.5" spans="1:6">
      <c r="A1" s="1" t="s">
        <v>67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95</v>
      </c>
      <c r="D2" s="3"/>
      <c r="E2" s="3"/>
      <c r="F2" s="3"/>
    </row>
    <row r="3" ht="29" customHeight="1" spans="1:6">
      <c r="A3" s="4" t="s">
        <v>69</v>
      </c>
      <c r="B3" s="2"/>
      <c r="C3" s="3" t="s">
        <v>126</v>
      </c>
      <c r="D3" s="3"/>
      <c r="E3" s="3"/>
      <c r="F3" s="3"/>
    </row>
    <row r="4" ht="17.25" customHeight="1" spans="1:6">
      <c r="A4" s="2" t="s">
        <v>71</v>
      </c>
      <c r="B4" s="2"/>
      <c r="C4" s="5" t="s">
        <v>127</v>
      </c>
      <c r="D4" s="5"/>
      <c r="E4" s="5"/>
      <c r="F4" s="5"/>
    </row>
    <row r="5" ht="48" customHeight="1" spans="1:14">
      <c r="A5" s="6" t="s">
        <v>73</v>
      </c>
      <c r="B5" s="7"/>
      <c r="C5" s="8"/>
      <c r="D5" s="8"/>
      <c r="E5" s="8"/>
      <c r="F5" s="9"/>
      <c r="G5" t="s">
        <v>128</v>
      </c>
      <c r="H5" s="40" t="s">
        <v>129</v>
      </c>
      <c r="I5" s="40"/>
      <c r="J5" s="40"/>
      <c r="K5" s="40"/>
      <c r="L5" s="40"/>
      <c r="M5" s="40"/>
      <c r="N5" s="40"/>
    </row>
    <row r="6" ht="17.25" customHeight="1" spans="1:8">
      <c r="A6" s="10"/>
      <c r="B6" s="11"/>
      <c r="C6" s="12"/>
      <c r="D6" s="12"/>
      <c r="E6" s="12"/>
      <c r="F6" s="13"/>
      <c r="H6" t="s">
        <v>130</v>
      </c>
    </row>
    <row r="7" ht="17.25" customHeight="1" spans="1:8">
      <c r="A7" s="10"/>
      <c r="B7" s="11"/>
      <c r="C7" s="12"/>
      <c r="D7" s="12"/>
      <c r="E7" s="12"/>
      <c r="F7" s="13"/>
      <c r="H7" t="s">
        <v>131</v>
      </c>
    </row>
    <row r="8" ht="17.25" customHeight="1" spans="1:8">
      <c r="A8" s="10"/>
      <c r="B8" s="11"/>
      <c r="C8" s="12"/>
      <c r="D8" s="12"/>
      <c r="E8" s="12"/>
      <c r="F8" s="13"/>
      <c r="H8" t="s">
        <v>132</v>
      </c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8">
      <c r="A10" s="10"/>
      <c r="B10" s="11"/>
      <c r="C10" s="12"/>
      <c r="D10" s="12"/>
      <c r="E10" s="12"/>
      <c r="F10" s="13"/>
      <c r="H10" t="s">
        <v>133</v>
      </c>
    </row>
    <row r="11" ht="17.25" customHeight="1" spans="1:8">
      <c r="A11" s="10"/>
      <c r="B11" s="11"/>
      <c r="C11" s="12"/>
      <c r="D11" s="12"/>
      <c r="E11" s="12"/>
      <c r="F11" s="13"/>
      <c r="H11" t="s">
        <v>134</v>
      </c>
    </row>
    <row r="12" ht="15.75" customHeight="1" spans="1:8">
      <c r="A12" s="10"/>
      <c r="B12" s="11"/>
      <c r="C12" s="12"/>
      <c r="D12" s="12"/>
      <c r="E12" s="12"/>
      <c r="F12" s="13"/>
      <c r="H12" t="s">
        <v>135</v>
      </c>
    </row>
    <row r="13" ht="15.75" customHeight="1" spans="1:8">
      <c r="A13" s="10"/>
      <c r="B13" s="11"/>
      <c r="C13" s="12"/>
      <c r="D13" s="12"/>
      <c r="E13" s="12"/>
      <c r="F13" s="13"/>
      <c r="H13" t="s">
        <v>136</v>
      </c>
    </row>
    <row r="14" ht="14.25" customHeight="1" spans="1:8">
      <c r="A14" s="10"/>
      <c r="B14" s="11"/>
      <c r="C14" s="12"/>
      <c r="D14" s="12"/>
      <c r="E14" s="12"/>
      <c r="F14" s="13"/>
      <c r="H14" t="s">
        <v>137</v>
      </c>
    </row>
    <row r="15" ht="42.75" customHeight="1" spans="1:8">
      <c r="A15" s="10"/>
      <c r="B15" s="11"/>
      <c r="C15" s="12"/>
      <c r="D15" s="12"/>
      <c r="E15" s="12"/>
      <c r="F15" s="13"/>
      <c r="H15" t="s">
        <v>138</v>
      </c>
    </row>
    <row r="16" ht="28.5" customHeight="1" spans="1:8">
      <c r="A16" s="10"/>
      <c r="B16" s="11"/>
      <c r="C16" s="12"/>
      <c r="D16" s="12"/>
      <c r="E16" s="12"/>
      <c r="F16" s="13"/>
      <c r="H16" t="s">
        <v>139</v>
      </c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8">
      <c r="A19" s="10"/>
      <c r="B19" s="11"/>
      <c r="C19" s="12"/>
      <c r="D19" s="12"/>
      <c r="E19" s="12"/>
      <c r="F19" s="13"/>
      <c r="H19">
        <f>960+2400</f>
        <v>3360</v>
      </c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6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88</v>
      </c>
      <c r="B28" s="19"/>
      <c r="C28" s="20"/>
      <c r="D28" s="4" t="s">
        <v>89</v>
      </c>
      <c r="E28" s="4"/>
      <c r="F28" s="21">
        <v>43676</v>
      </c>
    </row>
    <row r="29" customHeight="1" spans="1:6">
      <c r="A29" s="5" t="s">
        <v>90</v>
      </c>
      <c r="B29" s="22" t="s">
        <v>91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92</v>
      </c>
      <c r="C36" s="24"/>
      <c r="D36" s="25"/>
      <c r="E36" s="23" t="s">
        <v>93</v>
      </c>
      <c r="F36" s="24"/>
    </row>
    <row r="37" customFormat="1" spans="1:5">
      <c r="A37" s="26"/>
      <c r="E37" t="s">
        <v>94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G9" sqref="G9"/>
    </sheetView>
  </sheetViews>
  <sheetFormatPr defaultColWidth="9" defaultRowHeight="13.5" outlineLevelCol="5"/>
  <cols>
    <col min="1" max="1" width="7.125" customWidth="1"/>
    <col min="2" max="2" width="15.875" customWidth="1"/>
    <col min="3" max="3" width="10.7583333333333" customWidth="1"/>
    <col min="4" max="4" width="7.75833333333333" customWidth="1"/>
    <col min="5" max="5" width="11.5" customWidth="1"/>
    <col min="6" max="6" width="33.2583333333333" customWidth="1"/>
    <col min="7" max="7" width="64.5" customWidth="1"/>
  </cols>
  <sheetData>
    <row r="1" ht="22.5" spans="1:6">
      <c r="A1" s="1" t="s">
        <v>67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68</v>
      </c>
      <c r="D2" s="3"/>
      <c r="E2" s="3"/>
      <c r="F2" s="3"/>
    </row>
    <row r="3" ht="29" customHeight="1" spans="1:6">
      <c r="A3" s="4" t="s">
        <v>69</v>
      </c>
      <c r="B3" s="2"/>
      <c r="C3" s="3" t="s">
        <v>108</v>
      </c>
      <c r="D3" s="3"/>
      <c r="E3" s="3"/>
      <c r="F3" s="3"/>
    </row>
    <row r="4" ht="17.25" customHeight="1" spans="1:6">
      <c r="A4" s="2" t="s">
        <v>71</v>
      </c>
      <c r="B4" s="2"/>
      <c r="C4" s="5" t="s">
        <v>140</v>
      </c>
      <c r="D4" s="5"/>
      <c r="E4" s="5"/>
      <c r="F4" s="5"/>
    </row>
    <row r="5" ht="17.25" customHeight="1" spans="1:6">
      <c r="A5" s="87" t="s">
        <v>141</v>
      </c>
      <c r="B5" s="4" t="s">
        <v>142</v>
      </c>
      <c r="C5" s="5" t="s">
        <v>112</v>
      </c>
      <c r="D5" s="5" t="s">
        <v>113</v>
      </c>
      <c r="E5" s="5" t="s">
        <v>143</v>
      </c>
      <c r="F5" s="5"/>
    </row>
    <row r="6" ht="51" customHeight="1" spans="1:6">
      <c r="A6" s="6" t="s">
        <v>73</v>
      </c>
      <c r="B6" s="88" t="s">
        <v>144</v>
      </c>
      <c r="C6" s="88" t="s">
        <v>145</v>
      </c>
      <c r="D6" s="89">
        <v>750</v>
      </c>
      <c r="E6" s="90" t="s">
        <v>146</v>
      </c>
      <c r="F6" s="90"/>
    </row>
    <row r="7" ht="51" customHeight="1" spans="1:6">
      <c r="A7" s="10"/>
      <c r="B7" s="91" t="s">
        <v>147</v>
      </c>
      <c r="C7" s="91" t="s">
        <v>145</v>
      </c>
      <c r="D7" s="92">
        <v>2623</v>
      </c>
      <c r="E7" s="93"/>
      <c r="F7" s="93"/>
    </row>
    <row r="8" ht="51" customHeight="1" spans="1:6">
      <c r="A8" s="10"/>
      <c r="B8" s="91" t="s">
        <v>148</v>
      </c>
      <c r="C8" s="91" t="s">
        <v>145</v>
      </c>
      <c r="D8" s="92">
        <v>3514</v>
      </c>
      <c r="E8" s="93"/>
      <c r="F8" s="93"/>
    </row>
    <row r="9" ht="51" customHeight="1" spans="1:6">
      <c r="A9" s="10"/>
      <c r="B9" s="91" t="s">
        <v>149</v>
      </c>
      <c r="C9" s="91" t="s">
        <v>145</v>
      </c>
      <c r="D9" s="92">
        <v>7117</v>
      </c>
      <c r="E9" s="93"/>
      <c r="F9" s="93"/>
    </row>
    <row r="10" ht="51" customHeight="1" spans="1:6">
      <c r="A10" s="10"/>
      <c r="B10" s="91" t="s">
        <v>150</v>
      </c>
      <c r="C10" s="91" t="s">
        <v>145</v>
      </c>
      <c r="D10" s="92">
        <v>2181</v>
      </c>
      <c r="E10" s="93"/>
      <c r="F10" s="93"/>
    </row>
    <row r="11" ht="51" customHeight="1" spans="1:6">
      <c r="A11" s="10"/>
      <c r="B11" s="91" t="s">
        <v>151</v>
      </c>
      <c r="C11" s="91" t="s">
        <v>145</v>
      </c>
      <c r="D11" s="92">
        <v>599</v>
      </c>
      <c r="E11" s="93"/>
      <c r="F11" s="93"/>
    </row>
    <row r="12" ht="51" customHeight="1" spans="1:6">
      <c r="A12" s="10"/>
      <c r="B12" s="91" t="s">
        <v>152</v>
      </c>
      <c r="C12" s="91" t="s">
        <v>145</v>
      </c>
      <c r="D12" s="92">
        <v>2898</v>
      </c>
      <c r="E12" s="93"/>
      <c r="F12" s="93"/>
    </row>
    <row r="13" ht="28" customHeight="1" spans="1:6">
      <c r="A13" s="18" t="s">
        <v>153</v>
      </c>
      <c r="B13" s="19"/>
      <c r="C13" s="20"/>
      <c r="D13" s="4" t="s">
        <v>89</v>
      </c>
      <c r="E13" s="4"/>
      <c r="F13" s="21">
        <v>44084</v>
      </c>
    </row>
    <row r="14" customHeight="1" spans="1:6">
      <c r="A14" s="5" t="s">
        <v>90</v>
      </c>
      <c r="B14" s="22" t="s">
        <v>91</v>
      </c>
      <c r="C14" s="22"/>
      <c r="D14" s="22"/>
      <c r="E14" s="22"/>
      <c r="F14" s="22"/>
    </row>
    <row r="15" customHeight="1" spans="1:6">
      <c r="A15" s="5"/>
      <c r="B15" s="22"/>
      <c r="C15" s="22"/>
      <c r="D15" s="22"/>
      <c r="E15" s="22"/>
      <c r="F15" s="22"/>
    </row>
    <row r="16" customHeight="1" spans="1:6">
      <c r="A16" s="5"/>
      <c r="B16" s="22"/>
      <c r="C16" s="22"/>
      <c r="D16" s="22"/>
      <c r="E16" s="22"/>
      <c r="F16" s="22"/>
    </row>
    <row r="17" customHeight="1" spans="1:6">
      <c r="A17" s="5"/>
      <c r="B17" s="22"/>
      <c r="C17" s="22"/>
      <c r="D17" s="22"/>
      <c r="E17" s="22"/>
      <c r="F17" s="22"/>
    </row>
    <row r="18" ht="5" customHeight="1" spans="1:6">
      <c r="A18" s="5"/>
      <c r="B18" s="22"/>
      <c r="C18" s="22"/>
      <c r="D18" s="22"/>
      <c r="E18" s="22"/>
      <c r="F18" s="22"/>
    </row>
    <row r="19" hidden="1" customHeight="1" spans="1:6">
      <c r="A19" s="5"/>
      <c r="B19" s="22"/>
      <c r="C19" s="22"/>
      <c r="D19" s="22"/>
      <c r="E19" s="22"/>
      <c r="F19" s="22"/>
    </row>
    <row r="20" ht="15" hidden="1" customHeight="1" spans="1:6">
      <c r="A20" s="5"/>
      <c r="B20" s="22"/>
      <c r="C20" s="22"/>
      <c r="D20" s="22"/>
      <c r="E20" s="22"/>
      <c r="F20" s="22"/>
    </row>
    <row r="21" ht="40" customHeight="1" spans="1:6">
      <c r="A21" s="5"/>
      <c r="B21" s="23" t="s">
        <v>92</v>
      </c>
      <c r="C21" s="94"/>
      <c r="D21" s="95"/>
      <c r="E21" s="23" t="s">
        <v>93</v>
      </c>
      <c r="F21" s="24"/>
    </row>
    <row r="22" customFormat="1" spans="1:5">
      <c r="A22" s="26"/>
      <c r="E22" t="s">
        <v>94</v>
      </c>
    </row>
  </sheetData>
  <mergeCells count="15">
    <mergeCell ref="A1:F1"/>
    <mergeCell ref="A2:B2"/>
    <mergeCell ref="C2:F2"/>
    <mergeCell ref="A3:B3"/>
    <mergeCell ref="C3:F3"/>
    <mergeCell ref="A4:B4"/>
    <mergeCell ref="C4:F4"/>
    <mergeCell ref="E5:F5"/>
    <mergeCell ref="A13:C13"/>
    <mergeCell ref="D13:E13"/>
    <mergeCell ref="C21:D21"/>
    <mergeCell ref="A6:A12"/>
    <mergeCell ref="A14:A21"/>
    <mergeCell ref="B14:F20"/>
    <mergeCell ref="E6:F12"/>
  </mergeCells>
  <pageMargins left="0.75" right="0.75" top="0.747916666666667" bottom="0.629166666666667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opLeftCell="A7" workbookViewId="0">
      <selection activeCell="J6" sqref="J6"/>
    </sheetView>
  </sheetViews>
  <sheetFormatPr defaultColWidth="9" defaultRowHeight="13.5" outlineLevelCol="7"/>
  <cols>
    <col min="1" max="1" width="5.26666666666667" customWidth="1"/>
    <col min="2" max="2" width="22.125" style="43" customWidth="1"/>
    <col min="3" max="3" width="11.5" customWidth="1"/>
    <col min="4" max="4" width="11.375" customWidth="1"/>
    <col min="5" max="5" width="11.7583333333333" customWidth="1"/>
    <col min="6" max="6" width="11.625" customWidth="1"/>
    <col min="7" max="7" width="8.5" customWidth="1"/>
    <col min="8" max="8" width="5.75833333333333" style="43" customWidth="1"/>
  </cols>
  <sheetData>
    <row r="1" customFormat="1" ht="22.5" spans="1:8">
      <c r="A1" s="44" t="s">
        <v>154</v>
      </c>
      <c r="B1" s="45"/>
      <c r="C1" s="44"/>
      <c r="D1" s="44"/>
      <c r="E1" s="44"/>
      <c r="F1" s="44"/>
      <c r="G1" s="44"/>
      <c r="H1" s="46"/>
    </row>
    <row r="2" customFormat="1" ht="29" customHeight="1" spans="1:8">
      <c r="A2" s="2" t="s">
        <v>1</v>
      </c>
      <c r="B2" s="47"/>
      <c r="C2" s="3" t="str">
        <f>项目支出绩效评分表!C3</f>
        <v>2021年永修县恒丰中心卫生院项目（地方专项债券）</v>
      </c>
      <c r="D2" s="3"/>
      <c r="E2" s="3"/>
      <c r="F2" s="3"/>
      <c r="G2" s="3"/>
      <c r="H2" s="48"/>
    </row>
    <row r="3" customFormat="1" ht="29" customHeight="1" spans="1:8">
      <c r="A3" s="4" t="s">
        <v>155</v>
      </c>
      <c r="B3" s="47"/>
      <c r="C3" s="3" t="str">
        <f>项目支出绩效评分表!H4</f>
        <v>永修县恒丰中心卫生院</v>
      </c>
      <c r="D3" s="3"/>
      <c r="E3" s="3"/>
      <c r="F3" s="3"/>
      <c r="G3" s="3"/>
      <c r="H3" s="48"/>
    </row>
    <row r="4" customFormat="1" ht="29" customHeight="1" spans="1:8">
      <c r="A4" s="4" t="s">
        <v>156</v>
      </c>
      <c r="B4" s="4"/>
      <c r="C4" s="6" t="s">
        <v>157</v>
      </c>
      <c r="D4" s="6"/>
      <c r="E4" s="6"/>
      <c r="F4" s="4"/>
      <c r="G4" s="4"/>
      <c r="H4" s="4"/>
    </row>
    <row r="5" customFormat="1" ht="39" customHeight="1" spans="1:8">
      <c r="A5" s="49"/>
      <c r="B5" s="50" t="s">
        <v>158</v>
      </c>
      <c r="C5" s="51" t="s">
        <v>159</v>
      </c>
      <c r="D5" s="52"/>
      <c r="E5" s="53" t="s">
        <v>160</v>
      </c>
      <c r="F5" s="53"/>
      <c r="G5" s="53" t="s">
        <v>161</v>
      </c>
      <c r="H5" s="54"/>
    </row>
    <row r="6" customFormat="1" ht="163" customHeight="1" spans="1:8">
      <c r="A6" s="55">
        <v>1</v>
      </c>
      <c r="B6" s="56" t="s">
        <v>162</v>
      </c>
      <c r="C6" s="57" t="s">
        <v>163</v>
      </c>
      <c r="D6" s="58"/>
      <c r="E6" s="53">
        <v>10</v>
      </c>
      <c r="F6" s="53"/>
      <c r="G6" s="53">
        <v>8.5</v>
      </c>
      <c r="H6" s="54"/>
    </row>
    <row r="7" customFormat="1" ht="39" customHeight="1" spans="1:8">
      <c r="A7" s="55"/>
      <c r="B7" s="56"/>
      <c r="C7" s="57"/>
      <c r="D7" s="59"/>
      <c r="E7" s="59"/>
      <c r="F7" s="59"/>
      <c r="G7" s="58"/>
      <c r="H7" s="54"/>
    </row>
    <row r="8" customFormat="1" ht="34" customHeight="1" spans="1:8">
      <c r="A8" s="55"/>
      <c r="B8" s="56" t="s">
        <v>164</v>
      </c>
      <c r="C8" s="57" t="s">
        <v>165</v>
      </c>
      <c r="D8" s="59"/>
      <c r="E8" s="59"/>
      <c r="F8" s="59"/>
      <c r="G8" s="59"/>
      <c r="H8" s="58"/>
    </row>
    <row r="9" s="42" customFormat="1" ht="39" customHeight="1" spans="1:8">
      <c r="A9" s="68"/>
      <c r="B9" s="63"/>
      <c r="C9" s="69"/>
      <c r="D9" s="70"/>
      <c r="E9" s="70"/>
      <c r="F9" s="71"/>
      <c r="G9" s="72"/>
      <c r="H9" s="73"/>
    </row>
    <row r="10" s="42" customFormat="1" ht="24" customHeight="1" spans="1:8">
      <c r="A10" s="68"/>
      <c r="B10" s="74"/>
      <c r="C10" s="75"/>
      <c r="D10" s="75"/>
      <c r="E10" s="76"/>
      <c r="F10" s="77"/>
      <c r="G10" s="78"/>
      <c r="H10" s="73"/>
    </row>
    <row r="11" customFormat="1" ht="24" customHeight="1" spans="1:8">
      <c r="A11" s="18" t="s">
        <v>166</v>
      </c>
      <c r="B11" s="19"/>
      <c r="C11" s="20"/>
      <c r="D11" s="4" t="s">
        <v>89</v>
      </c>
      <c r="E11" s="4"/>
      <c r="F11" s="79">
        <v>44510</v>
      </c>
      <c r="G11" s="80"/>
      <c r="H11" s="81"/>
    </row>
    <row r="12" customFormat="1" customHeight="1" spans="1:8">
      <c r="A12" s="82" t="s">
        <v>167</v>
      </c>
      <c r="B12" s="2" t="s">
        <v>168</v>
      </c>
      <c r="C12" s="2"/>
      <c r="D12" s="2"/>
      <c r="E12" s="2"/>
      <c r="F12" s="2"/>
      <c r="G12" s="2"/>
      <c r="H12" s="2"/>
    </row>
    <row r="13" customFormat="1" customHeight="1" spans="1:8">
      <c r="A13" s="82"/>
      <c r="B13" s="2"/>
      <c r="C13" s="2"/>
      <c r="D13" s="2"/>
      <c r="E13" s="2"/>
      <c r="F13" s="2"/>
      <c r="G13" s="2"/>
      <c r="H13" s="2"/>
    </row>
    <row r="14" customFormat="1" customHeight="1" spans="1:8">
      <c r="A14" s="82"/>
      <c r="B14" s="2"/>
      <c r="C14" s="2"/>
      <c r="D14" s="2"/>
      <c r="E14" s="2"/>
      <c r="F14" s="2"/>
      <c r="G14" s="2"/>
      <c r="H14" s="2"/>
    </row>
    <row r="15" customFormat="1" customHeight="1" spans="1:8">
      <c r="A15" s="82"/>
      <c r="B15" s="2"/>
      <c r="C15" s="2"/>
      <c r="D15" s="2"/>
      <c r="E15" s="2"/>
      <c r="F15" s="2"/>
      <c r="G15" s="2"/>
      <c r="H15" s="2"/>
    </row>
    <row r="16" customFormat="1" customHeight="1" spans="1:8">
      <c r="A16" s="82"/>
      <c r="B16" s="2"/>
      <c r="C16" s="2"/>
      <c r="D16" s="2"/>
      <c r="E16" s="2"/>
      <c r="F16" s="2"/>
      <c r="G16" s="2"/>
      <c r="H16" s="2"/>
    </row>
    <row r="17" customFormat="1" ht="9" customHeight="1" spans="1:8">
      <c r="A17" s="82"/>
      <c r="B17" s="2"/>
      <c r="C17" s="2"/>
      <c r="D17" s="2"/>
      <c r="E17" s="2"/>
      <c r="F17" s="2"/>
      <c r="G17" s="2"/>
      <c r="H17" s="2"/>
    </row>
    <row r="18" customFormat="1" ht="15" hidden="1" customHeight="1" spans="1:8">
      <c r="A18" s="82"/>
      <c r="B18" s="2"/>
      <c r="C18" s="2"/>
      <c r="D18" s="2"/>
      <c r="E18" s="2"/>
      <c r="F18" s="2"/>
      <c r="G18" s="2"/>
      <c r="H18" s="2"/>
    </row>
    <row r="19" customFormat="1" ht="40" customHeight="1" spans="1:8">
      <c r="A19" s="18" t="s">
        <v>169</v>
      </c>
      <c r="B19" s="19"/>
      <c r="C19" s="20"/>
      <c r="D19" s="68"/>
      <c r="E19" s="83" t="s">
        <v>93</v>
      </c>
      <c r="F19" s="84"/>
      <c r="G19" s="84"/>
      <c r="H19" s="85"/>
    </row>
    <row r="20" customFormat="1" ht="14.25" spans="1:8">
      <c r="A20" s="86"/>
      <c r="B20" s="42"/>
      <c r="C20" s="42"/>
      <c r="D20" s="42"/>
      <c r="E20" s="42" t="s">
        <v>94</v>
      </c>
      <c r="F20" s="42"/>
      <c r="G20" s="42"/>
      <c r="H20" s="42"/>
    </row>
  </sheetData>
  <mergeCells count="18">
    <mergeCell ref="A1:H1"/>
    <mergeCell ref="A2:B2"/>
    <mergeCell ref="C2:H2"/>
    <mergeCell ref="A3:B3"/>
    <mergeCell ref="C3:H3"/>
    <mergeCell ref="A4:B4"/>
    <mergeCell ref="C4:H4"/>
    <mergeCell ref="C5:D5"/>
    <mergeCell ref="C6:D6"/>
    <mergeCell ref="C7:G7"/>
    <mergeCell ref="C8:H8"/>
    <mergeCell ref="C9:E9"/>
    <mergeCell ref="A11:C11"/>
    <mergeCell ref="D11:E11"/>
    <mergeCell ref="F11:H11"/>
    <mergeCell ref="A19:C19"/>
    <mergeCell ref="A12:A18"/>
    <mergeCell ref="B12:H18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selection activeCell="C2" sqref="C2:H3"/>
    </sheetView>
  </sheetViews>
  <sheetFormatPr defaultColWidth="9" defaultRowHeight="13.5" outlineLevelCol="7"/>
  <cols>
    <col min="1" max="1" width="5.26666666666667" customWidth="1"/>
    <col min="2" max="2" width="18.2583333333333" style="43" customWidth="1"/>
    <col min="3" max="3" width="11.5" customWidth="1"/>
    <col min="4" max="4" width="11.375" customWidth="1"/>
    <col min="5" max="5" width="11.7583333333333" customWidth="1"/>
    <col min="6" max="6" width="11.625" customWidth="1"/>
    <col min="7" max="7" width="8.125" customWidth="1"/>
    <col min="8" max="8" width="8.875" style="43" customWidth="1"/>
  </cols>
  <sheetData>
    <row r="1" customFormat="1" ht="22.5" spans="1:8">
      <c r="A1" s="44" t="s">
        <v>154</v>
      </c>
      <c r="B1" s="45"/>
      <c r="C1" s="44"/>
      <c r="D1" s="44"/>
      <c r="E1" s="44"/>
      <c r="F1" s="44"/>
      <c r="G1" s="44"/>
      <c r="H1" s="46"/>
    </row>
    <row r="2" customFormat="1" ht="29" customHeight="1" spans="1:8">
      <c r="A2" s="2" t="s">
        <v>1</v>
      </c>
      <c r="B2" s="47"/>
      <c r="C2" s="3" t="str">
        <f>项目支出绩效评分表!C3</f>
        <v>2021年永修县恒丰中心卫生院项目（地方专项债券）</v>
      </c>
      <c r="D2" s="3"/>
      <c r="E2" s="3"/>
      <c r="F2" s="3"/>
      <c r="G2" s="3"/>
      <c r="H2" s="48"/>
    </row>
    <row r="3" customFormat="1" ht="29" customHeight="1" spans="1:8">
      <c r="A3" s="4" t="s">
        <v>155</v>
      </c>
      <c r="B3" s="47"/>
      <c r="C3" s="3" t="str">
        <f>项目支出绩效评分表!H4</f>
        <v>永修县恒丰中心卫生院</v>
      </c>
      <c r="D3" s="3"/>
      <c r="E3" s="3"/>
      <c r="F3" s="3"/>
      <c r="G3" s="3"/>
      <c r="H3" s="48"/>
    </row>
    <row r="4" customFormat="1" ht="29" customHeight="1" spans="1:8">
      <c r="A4" s="4" t="s">
        <v>156</v>
      </c>
      <c r="B4" s="4"/>
      <c r="C4" s="6" t="s">
        <v>170</v>
      </c>
      <c r="D4" s="6"/>
      <c r="E4" s="6"/>
      <c r="F4" s="4"/>
      <c r="G4" s="4"/>
      <c r="H4" s="4"/>
    </row>
    <row r="5" customFormat="1" ht="39" customHeight="1" spans="1:8">
      <c r="A5" s="49"/>
      <c r="B5" s="50" t="s">
        <v>171</v>
      </c>
      <c r="C5" s="51" t="s">
        <v>159</v>
      </c>
      <c r="D5" s="52"/>
      <c r="E5" s="53" t="s">
        <v>160</v>
      </c>
      <c r="F5" s="53"/>
      <c r="G5" s="53" t="s">
        <v>161</v>
      </c>
      <c r="H5" s="54"/>
    </row>
    <row r="6" customFormat="1" ht="79" customHeight="1" spans="1:8">
      <c r="A6" s="55">
        <v>1</v>
      </c>
      <c r="B6" s="56" t="s">
        <v>172</v>
      </c>
      <c r="C6" s="57" t="s">
        <v>173</v>
      </c>
      <c r="D6" s="58"/>
      <c r="E6" s="53">
        <v>3</v>
      </c>
      <c r="F6" s="53"/>
      <c r="G6" s="53">
        <v>2.6</v>
      </c>
      <c r="H6" s="54"/>
    </row>
    <row r="7" customFormat="1" ht="39" customHeight="1" spans="1:8">
      <c r="A7" s="55"/>
      <c r="B7" s="56" t="s">
        <v>174</v>
      </c>
      <c r="C7" s="57" t="s">
        <v>175</v>
      </c>
      <c r="D7" s="59"/>
      <c r="E7" s="59"/>
      <c r="F7" s="59"/>
      <c r="G7" s="58"/>
      <c r="H7" s="54"/>
    </row>
    <row r="8" customFormat="1" ht="54" customHeight="1" spans="1:8">
      <c r="A8" s="55">
        <v>2</v>
      </c>
      <c r="B8" s="56" t="s">
        <v>176</v>
      </c>
      <c r="C8" s="57" t="s">
        <v>177</v>
      </c>
      <c r="D8" s="58"/>
      <c r="E8" s="53">
        <v>3</v>
      </c>
      <c r="F8" s="60"/>
      <c r="G8" s="61">
        <v>2.6</v>
      </c>
      <c r="H8" s="54"/>
    </row>
    <row r="9" customFormat="1" ht="34" customHeight="1" spans="1:8">
      <c r="A9" s="55"/>
      <c r="B9" s="56" t="s">
        <v>174</v>
      </c>
      <c r="C9" s="57" t="s">
        <v>178</v>
      </c>
      <c r="D9" s="59"/>
      <c r="E9" s="59"/>
      <c r="F9" s="59"/>
      <c r="G9" s="59"/>
      <c r="H9" s="58"/>
    </row>
    <row r="10" customFormat="1" ht="60" customHeight="1" spans="1:8">
      <c r="A10" s="55">
        <v>3</v>
      </c>
      <c r="B10" s="56" t="s">
        <v>179</v>
      </c>
      <c r="C10" s="57" t="s">
        <v>180</v>
      </c>
      <c r="D10" s="58"/>
      <c r="E10" s="62">
        <v>4</v>
      </c>
      <c r="F10" s="63"/>
      <c r="G10" s="61">
        <v>3.4</v>
      </c>
      <c r="H10" s="54"/>
    </row>
    <row r="11" s="41" customFormat="1" ht="41" customHeight="1" spans="1:8">
      <c r="A11" s="64"/>
      <c r="B11" s="56" t="s">
        <v>174</v>
      </c>
      <c r="C11" s="65" t="s">
        <v>181</v>
      </c>
      <c r="D11" s="66"/>
      <c r="E11" s="66"/>
      <c r="F11" s="66"/>
      <c r="G11" s="66"/>
      <c r="H11" s="67"/>
    </row>
    <row r="12" s="42" customFormat="1" ht="39" customHeight="1" spans="1:8">
      <c r="A12" s="68"/>
      <c r="B12" s="63"/>
      <c r="C12" s="69"/>
      <c r="D12" s="70"/>
      <c r="E12" s="70"/>
      <c r="F12" s="71"/>
      <c r="G12" s="72"/>
      <c r="H12" s="73"/>
    </row>
    <row r="13" s="42" customFormat="1" ht="24" customHeight="1" spans="1:8">
      <c r="A13" s="68"/>
      <c r="B13" s="74"/>
      <c r="C13" s="75"/>
      <c r="D13" s="75"/>
      <c r="E13" s="76"/>
      <c r="F13" s="77"/>
      <c r="G13" s="78"/>
      <c r="H13" s="73"/>
    </row>
    <row r="14" customFormat="1" ht="24" customHeight="1" spans="1:8">
      <c r="A14" s="18" t="s">
        <v>166</v>
      </c>
      <c r="B14" s="19"/>
      <c r="C14" s="20"/>
      <c r="D14" s="4" t="s">
        <v>89</v>
      </c>
      <c r="E14" s="4"/>
      <c r="F14" s="79">
        <v>44510</v>
      </c>
      <c r="G14" s="80"/>
      <c r="H14" s="81"/>
    </row>
    <row r="15" customFormat="1" customHeight="1" spans="1:8">
      <c r="A15" s="82" t="s">
        <v>167</v>
      </c>
      <c r="B15" s="2" t="s">
        <v>168</v>
      </c>
      <c r="C15" s="2"/>
      <c r="D15" s="2"/>
      <c r="E15" s="2"/>
      <c r="F15" s="2"/>
      <c r="G15" s="2"/>
      <c r="H15" s="2"/>
    </row>
    <row r="16" customFormat="1" customHeight="1" spans="1:8">
      <c r="A16" s="82"/>
      <c r="B16" s="2"/>
      <c r="C16" s="2"/>
      <c r="D16" s="2"/>
      <c r="E16" s="2"/>
      <c r="F16" s="2"/>
      <c r="G16" s="2"/>
      <c r="H16" s="2"/>
    </row>
    <row r="17" customFormat="1" customHeight="1" spans="1:8">
      <c r="A17" s="82"/>
      <c r="B17" s="2"/>
      <c r="C17" s="2"/>
      <c r="D17" s="2"/>
      <c r="E17" s="2"/>
      <c r="F17" s="2"/>
      <c r="G17" s="2"/>
      <c r="H17" s="2"/>
    </row>
    <row r="18" customFormat="1" customHeight="1" spans="1:8">
      <c r="A18" s="82"/>
      <c r="B18" s="2"/>
      <c r="C18" s="2"/>
      <c r="D18" s="2"/>
      <c r="E18" s="2"/>
      <c r="F18" s="2"/>
      <c r="G18" s="2"/>
      <c r="H18" s="2"/>
    </row>
    <row r="19" customFormat="1" customHeight="1" spans="1:8">
      <c r="A19" s="82"/>
      <c r="B19" s="2"/>
      <c r="C19" s="2"/>
      <c r="D19" s="2"/>
      <c r="E19" s="2"/>
      <c r="F19" s="2"/>
      <c r="G19" s="2"/>
      <c r="H19" s="2"/>
    </row>
    <row r="20" customFormat="1" ht="9" customHeight="1" spans="1:8">
      <c r="A20" s="82"/>
      <c r="B20" s="2"/>
      <c r="C20" s="2"/>
      <c r="D20" s="2"/>
      <c r="E20" s="2"/>
      <c r="F20" s="2"/>
      <c r="G20" s="2"/>
      <c r="H20" s="2"/>
    </row>
    <row r="21" customFormat="1" ht="15" hidden="1" customHeight="1" spans="1:8">
      <c r="A21" s="82"/>
      <c r="B21" s="2"/>
      <c r="C21" s="2"/>
      <c r="D21" s="2"/>
      <c r="E21" s="2"/>
      <c r="F21" s="2"/>
      <c r="G21" s="2"/>
      <c r="H21" s="2"/>
    </row>
    <row r="22" customFormat="1" ht="40" customHeight="1" spans="1:8">
      <c r="A22" s="18" t="s">
        <v>169</v>
      </c>
      <c r="B22" s="19"/>
      <c r="C22" s="20"/>
      <c r="D22" s="68"/>
      <c r="E22" s="83" t="s">
        <v>93</v>
      </c>
      <c r="F22" s="84"/>
      <c r="G22" s="84"/>
      <c r="H22" s="85"/>
    </row>
    <row r="23" customFormat="1" ht="14.25" spans="1:8">
      <c r="A23" s="86"/>
      <c r="B23" s="42"/>
      <c r="C23" s="42"/>
      <c r="D23" s="42"/>
      <c r="E23" s="42" t="s">
        <v>94</v>
      </c>
      <c r="F23" s="42"/>
      <c r="G23" s="42"/>
      <c r="H23" s="42"/>
    </row>
  </sheetData>
  <mergeCells count="21">
    <mergeCell ref="A1:H1"/>
    <mergeCell ref="A2:B2"/>
    <mergeCell ref="C2:H2"/>
    <mergeCell ref="A3:B3"/>
    <mergeCell ref="C3:H3"/>
    <mergeCell ref="A4:B4"/>
    <mergeCell ref="C4:H4"/>
    <mergeCell ref="C5:D5"/>
    <mergeCell ref="C6:D6"/>
    <mergeCell ref="C7:G7"/>
    <mergeCell ref="C8:D8"/>
    <mergeCell ref="C9:H9"/>
    <mergeCell ref="C10:D10"/>
    <mergeCell ref="C11:H11"/>
    <mergeCell ref="C12:E12"/>
    <mergeCell ref="A14:C14"/>
    <mergeCell ref="D14:E14"/>
    <mergeCell ref="F14:H14"/>
    <mergeCell ref="A22:C22"/>
    <mergeCell ref="A15:A21"/>
    <mergeCell ref="B15:H21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B5" sqref="B5:F12"/>
    </sheetView>
  </sheetViews>
  <sheetFormatPr defaultColWidth="9" defaultRowHeight="13.5" outlineLevelCol="6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  <col min="7" max="7" width="39.7583333333333" customWidth="1"/>
  </cols>
  <sheetData>
    <row r="1" ht="22.5" spans="1:6">
      <c r="A1" s="1" t="s">
        <v>67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95</v>
      </c>
      <c r="D2" s="3"/>
      <c r="E2" s="3"/>
      <c r="F2" s="3"/>
    </row>
    <row r="3" ht="29" customHeight="1" spans="1:6">
      <c r="A3" s="4" t="s">
        <v>69</v>
      </c>
      <c r="B3" s="2"/>
      <c r="C3" s="3" t="s">
        <v>96</v>
      </c>
      <c r="D3" s="3"/>
      <c r="E3" s="3"/>
      <c r="F3" s="3"/>
    </row>
    <row r="4" ht="24" customHeight="1" spans="1:6">
      <c r="A4" s="2" t="s">
        <v>71</v>
      </c>
      <c r="B4" s="2"/>
      <c r="C4" s="5" t="s">
        <v>182</v>
      </c>
      <c r="D4" s="5"/>
      <c r="E4" s="5"/>
      <c r="F4" s="5"/>
    </row>
    <row r="5" ht="17.25" customHeight="1" spans="1:7">
      <c r="A5" s="6" t="s">
        <v>73</v>
      </c>
      <c r="B5" s="7"/>
      <c r="C5" s="8"/>
      <c r="D5" s="8"/>
      <c r="E5" s="8"/>
      <c r="F5" s="9"/>
      <c r="G5" s="40" t="s">
        <v>183</v>
      </c>
    </row>
    <row r="6" ht="17.25" customHeight="1" spans="1:7">
      <c r="A6" s="10"/>
      <c r="B6" s="11"/>
      <c r="C6" s="12"/>
      <c r="D6" s="12"/>
      <c r="E6" s="12"/>
      <c r="F6" s="13"/>
      <c r="G6" s="40" t="s">
        <v>184</v>
      </c>
    </row>
    <row r="7" ht="55" customHeight="1" spans="1:7">
      <c r="A7" s="10"/>
      <c r="B7" s="11"/>
      <c r="C7" s="12"/>
      <c r="D7" s="12"/>
      <c r="E7" s="12"/>
      <c r="F7" s="13"/>
      <c r="G7" s="40" t="s">
        <v>185</v>
      </c>
    </row>
    <row r="8" ht="85" customHeight="1" spans="1:7">
      <c r="A8" s="10"/>
      <c r="B8" s="11"/>
      <c r="C8" s="12"/>
      <c r="D8" s="12"/>
      <c r="E8" s="12"/>
      <c r="F8" s="13"/>
      <c r="G8" s="40" t="s">
        <v>186</v>
      </c>
    </row>
    <row r="9" ht="54" customHeight="1" spans="1:7">
      <c r="A9" s="10"/>
      <c r="B9" s="11"/>
      <c r="C9" s="12"/>
      <c r="D9" s="12"/>
      <c r="E9" s="12"/>
      <c r="F9" s="13"/>
      <c r="G9" s="40" t="s">
        <v>187</v>
      </c>
    </row>
    <row r="10" ht="86" customHeight="1" spans="1:7">
      <c r="A10" s="10"/>
      <c r="B10" s="11"/>
      <c r="C10" s="12"/>
      <c r="D10" s="12"/>
      <c r="E10" s="12"/>
      <c r="F10" s="13"/>
      <c r="G10" s="40" t="s">
        <v>188</v>
      </c>
    </row>
    <row r="11" ht="87" customHeight="1" spans="1:7">
      <c r="A11" s="10"/>
      <c r="B11" s="11"/>
      <c r="C11" s="12"/>
      <c r="D11" s="12"/>
      <c r="E11" s="12"/>
      <c r="F11" s="13"/>
      <c r="G11" s="40" t="s">
        <v>189</v>
      </c>
    </row>
    <row r="12" ht="288" customHeight="1" spans="1:6">
      <c r="A12" s="10"/>
      <c r="B12" s="11"/>
      <c r="C12" s="12"/>
      <c r="D12" s="12"/>
      <c r="E12" s="12"/>
      <c r="F12" s="13"/>
    </row>
    <row r="13" ht="15.75" customHeight="1" spans="1:6">
      <c r="A13" s="18" t="s">
        <v>88</v>
      </c>
      <c r="B13" s="19"/>
      <c r="C13" s="20"/>
      <c r="D13" s="4" t="s">
        <v>89</v>
      </c>
      <c r="E13" s="4"/>
      <c r="F13" s="21">
        <v>43676</v>
      </c>
    </row>
    <row r="14" customHeight="1" spans="1:6">
      <c r="A14" s="5" t="s">
        <v>90</v>
      </c>
      <c r="B14" s="22" t="s">
        <v>91</v>
      </c>
      <c r="C14" s="22"/>
      <c r="D14" s="22"/>
      <c r="E14" s="22"/>
      <c r="F14" s="22"/>
    </row>
    <row r="15" customHeight="1" spans="1:6">
      <c r="A15" s="5"/>
      <c r="B15" s="22"/>
      <c r="C15" s="22"/>
      <c r="D15" s="22"/>
      <c r="E15" s="22"/>
      <c r="F15" s="22"/>
    </row>
    <row r="16" customHeight="1" spans="1:6">
      <c r="A16" s="5"/>
      <c r="B16" s="22"/>
      <c r="C16" s="22"/>
      <c r="D16" s="22"/>
      <c r="E16" s="22"/>
      <c r="F16" s="22"/>
    </row>
    <row r="17" customHeight="1" spans="1:6">
      <c r="A17" s="5"/>
      <c r="B17" s="22"/>
      <c r="C17" s="22"/>
      <c r="D17" s="22"/>
      <c r="E17" s="22"/>
      <c r="F17" s="22"/>
    </row>
    <row r="18" customHeight="1" spans="1:6">
      <c r="A18" s="5"/>
      <c r="B18" s="22"/>
      <c r="C18" s="22"/>
      <c r="D18" s="22"/>
      <c r="E18" s="22"/>
      <c r="F18" s="22"/>
    </row>
    <row r="19" customHeight="1" spans="1:6">
      <c r="A19" s="5"/>
      <c r="B19" s="22"/>
      <c r="C19" s="22"/>
      <c r="D19" s="22"/>
      <c r="E19" s="22"/>
      <c r="F19" s="22"/>
    </row>
    <row r="20" ht="15" customHeight="1" spans="1:6">
      <c r="A20" s="5"/>
      <c r="B20" s="22"/>
      <c r="C20" s="22"/>
      <c r="D20" s="22"/>
      <c r="E20" s="22"/>
      <c r="F20" s="22"/>
    </row>
    <row r="21" ht="40" customHeight="1" spans="1:6">
      <c r="A21" s="5"/>
      <c r="B21" s="23" t="s">
        <v>92</v>
      </c>
      <c r="C21" s="24"/>
      <c r="D21" s="25"/>
      <c r="E21" s="23" t="s">
        <v>93</v>
      </c>
      <c r="F21" s="24"/>
    </row>
    <row r="22" customFormat="1" spans="1:5">
      <c r="A22" s="26"/>
      <c r="E22" t="s">
        <v>94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13:C13"/>
    <mergeCell ref="D13:E13"/>
    <mergeCell ref="A5:A12"/>
    <mergeCell ref="A14:A21"/>
    <mergeCell ref="B5:F12"/>
    <mergeCell ref="B14:F20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selection activeCell="B5" sqref="B5:F7"/>
    </sheetView>
  </sheetViews>
  <sheetFormatPr defaultColWidth="9" defaultRowHeight="13.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67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95</v>
      </c>
      <c r="D2" s="3"/>
      <c r="E2" s="3"/>
      <c r="F2" s="3"/>
    </row>
    <row r="3" ht="29" customHeight="1" spans="1:6">
      <c r="A3" s="4" t="s">
        <v>69</v>
      </c>
      <c r="B3" s="2"/>
      <c r="C3" s="3" t="s">
        <v>126</v>
      </c>
      <c r="D3" s="3"/>
      <c r="E3" s="3"/>
      <c r="F3" s="3"/>
    </row>
    <row r="4" ht="17.25" customHeight="1" spans="1:6">
      <c r="A4" s="2" t="s">
        <v>71</v>
      </c>
      <c r="B4" s="2"/>
      <c r="C4" s="5" t="s">
        <v>190</v>
      </c>
      <c r="D4" s="5"/>
      <c r="E4" s="27"/>
      <c r="F4" s="27"/>
    </row>
    <row r="5" ht="42" customHeight="1" spans="1:7">
      <c r="A5" s="6" t="s">
        <v>73</v>
      </c>
      <c r="B5" s="28"/>
      <c r="C5" s="28"/>
      <c r="D5" s="29"/>
      <c r="E5" s="30"/>
      <c r="F5" s="31"/>
      <c r="G5" t="s">
        <v>191</v>
      </c>
    </row>
    <row r="6" ht="17.25" customHeight="1" spans="1:7">
      <c r="A6" s="10"/>
      <c r="B6" s="32"/>
      <c r="C6" s="33"/>
      <c r="D6" s="33"/>
      <c r="E6" s="33"/>
      <c r="F6" s="34"/>
      <c r="G6" t="s">
        <v>192</v>
      </c>
    </row>
    <row r="7" ht="17.25" customHeight="1" spans="1:7">
      <c r="A7" s="10"/>
      <c r="B7" s="32"/>
      <c r="C7" s="33"/>
      <c r="D7" s="33"/>
      <c r="E7" s="33"/>
      <c r="F7" s="34"/>
      <c r="G7" t="s">
        <v>193</v>
      </c>
    </row>
    <row r="8" ht="17.25" customHeight="1" spans="1:7">
      <c r="A8" s="10"/>
      <c r="B8" s="32"/>
      <c r="C8" s="33"/>
      <c r="D8" s="33"/>
      <c r="E8" s="33"/>
      <c r="F8" s="34"/>
      <c r="G8" t="s">
        <v>194</v>
      </c>
    </row>
    <row r="9" ht="17.25" customHeight="1" spans="1:7">
      <c r="A9" s="10"/>
      <c r="B9" s="32"/>
      <c r="C9" s="33"/>
      <c r="D9" s="33"/>
      <c r="E9" s="33"/>
      <c r="F9" s="34"/>
      <c r="G9" t="s">
        <v>195</v>
      </c>
    </row>
    <row r="10" ht="17.25" customHeight="1" spans="1:6">
      <c r="A10" s="10"/>
      <c r="B10" s="32"/>
      <c r="C10" s="33"/>
      <c r="D10" s="33"/>
      <c r="E10" s="33"/>
      <c r="F10" s="34"/>
    </row>
    <row r="11" ht="17.25" customHeight="1" spans="1:6">
      <c r="A11" s="10"/>
      <c r="B11" s="32"/>
      <c r="C11" s="33"/>
      <c r="D11" s="33"/>
      <c r="E11" s="33"/>
      <c r="F11" s="34"/>
    </row>
    <row r="12" ht="15.75" customHeight="1" spans="1:6">
      <c r="A12" s="10"/>
      <c r="B12" s="32"/>
      <c r="C12" s="33"/>
      <c r="D12" s="33"/>
      <c r="E12" s="33"/>
      <c r="F12" s="34"/>
    </row>
    <row r="13" ht="15.75" customHeight="1" spans="1:10">
      <c r="A13" s="10"/>
      <c r="B13" s="32"/>
      <c r="C13" s="33"/>
      <c r="D13" s="33"/>
      <c r="E13" s="33"/>
      <c r="F13" s="34"/>
      <c r="H13" s="35"/>
      <c r="I13" s="35"/>
      <c r="J13" s="39"/>
    </row>
    <row r="14" ht="14.25" customHeight="1" spans="1:6">
      <c r="A14" s="10"/>
      <c r="B14" s="32"/>
      <c r="C14" s="33"/>
      <c r="D14" s="33"/>
      <c r="E14" s="33"/>
      <c r="F14" s="34"/>
    </row>
    <row r="15" ht="42.75" customHeight="1" spans="1:6">
      <c r="A15" s="10"/>
      <c r="B15" s="32"/>
      <c r="C15" s="33"/>
      <c r="D15" s="33"/>
      <c r="E15" s="33"/>
      <c r="F15" s="34"/>
    </row>
    <row r="16" ht="28.5" customHeight="1" spans="1:6">
      <c r="A16" s="10"/>
      <c r="B16" s="32"/>
      <c r="C16" s="33"/>
      <c r="D16" s="33"/>
      <c r="E16" s="33"/>
      <c r="F16" s="34"/>
    </row>
    <row r="17" ht="14.25" customHeight="1" spans="1:6">
      <c r="A17" s="10"/>
      <c r="B17" s="32"/>
      <c r="C17" s="33"/>
      <c r="D17" s="33"/>
      <c r="E17" s="33"/>
      <c r="F17" s="34"/>
    </row>
    <row r="18" ht="15.75" customHeight="1" spans="1:6">
      <c r="A18" s="10"/>
      <c r="B18" s="32"/>
      <c r="C18" s="33"/>
      <c r="D18" s="33"/>
      <c r="E18" s="33"/>
      <c r="F18" s="34"/>
    </row>
    <row r="19" ht="15" customHeight="1" spans="1:6">
      <c r="A19" s="10"/>
      <c r="B19" s="32"/>
      <c r="C19" s="33"/>
      <c r="D19" s="33"/>
      <c r="E19" s="33"/>
      <c r="F19" s="34"/>
    </row>
    <row r="20" ht="15.75" hidden="1" customHeight="1" spans="1:6">
      <c r="A20" s="10"/>
      <c r="B20" s="32"/>
      <c r="C20" s="33"/>
      <c r="D20" s="33"/>
      <c r="E20" s="33"/>
      <c r="F20" s="34"/>
    </row>
    <row r="21" ht="15.75" hidden="1" customHeight="1" spans="1:6">
      <c r="A21" s="10"/>
      <c r="B21" s="32"/>
      <c r="C21" s="33"/>
      <c r="D21" s="33"/>
      <c r="E21" s="33"/>
      <c r="F21" s="34"/>
    </row>
    <row r="22" ht="15.75" hidden="1" customHeight="1" spans="1:6">
      <c r="A22" s="10"/>
      <c r="B22" s="32"/>
      <c r="C22" s="33"/>
      <c r="D22" s="33"/>
      <c r="E22" s="33"/>
      <c r="F22" s="34"/>
    </row>
    <row r="23" ht="15.75" hidden="1" customHeight="1" spans="1:6">
      <c r="A23" s="10"/>
      <c r="B23" s="32"/>
      <c r="C23" s="33"/>
      <c r="D23" s="33"/>
      <c r="E23" s="33"/>
      <c r="F23" s="34"/>
    </row>
    <row r="24" ht="15.75" hidden="1" customHeight="1" spans="1:6">
      <c r="A24" s="10"/>
      <c r="B24" s="32"/>
      <c r="C24" s="33"/>
      <c r="D24" s="33"/>
      <c r="E24" s="33"/>
      <c r="F24" s="34"/>
    </row>
    <row r="25" ht="15.75" customHeight="1" spans="1:6">
      <c r="A25" s="10"/>
      <c r="B25" s="32"/>
      <c r="C25" s="33"/>
      <c r="D25" s="33"/>
      <c r="E25" s="33"/>
      <c r="F25" s="34"/>
    </row>
    <row r="26" ht="15.75" customHeight="1" spans="1:6">
      <c r="A26" s="10"/>
      <c r="B26" s="32"/>
      <c r="C26" s="33"/>
      <c r="D26" s="33"/>
      <c r="E26" s="33"/>
      <c r="F26" s="34"/>
    </row>
    <row r="27" ht="15.75" customHeight="1" spans="1:6">
      <c r="A27" s="14"/>
      <c r="B27" s="36"/>
      <c r="C27" s="37"/>
      <c r="D27" s="37"/>
      <c r="E27" s="37"/>
      <c r="F27" s="38"/>
    </row>
    <row r="28" ht="15.75" customHeight="1" spans="1:6">
      <c r="A28" s="18" t="s">
        <v>88</v>
      </c>
      <c r="B28" s="19"/>
      <c r="C28" s="20"/>
      <c r="D28" s="4" t="s">
        <v>89</v>
      </c>
      <c r="E28" s="4"/>
      <c r="F28" s="21">
        <v>43991</v>
      </c>
    </row>
    <row r="29" customHeight="1" spans="1:6">
      <c r="A29" s="5" t="s">
        <v>90</v>
      </c>
      <c r="B29" s="22" t="s">
        <v>91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92</v>
      </c>
      <c r="C36" s="24"/>
      <c r="D36" s="25"/>
      <c r="E36" s="23" t="s">
        <v>93</v>
      </c>
      <c r="F36" s="24"/>
    </row>
    <row r="37" customFormat="1" spans="1:5">
      <c r="A37" s="26"/>
      <c r="E37" t="s">
        <v>94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E5:F5"/>
    <mergeCell ref="A28:C28"/>
    <mergeCell ref="D28:E28"/>
    <mergeCell ref="A5:A27"/>
    <mergeCell ref="A29:A36"/>
    <mergeCell ref="B29:F3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opLeftCell="A4"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67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95</v>
      </c>
      <c r="D2" s="3"/>
      <c r="E2" s="3"/>
      <c r="F2" s="3"/>
    </row>
    <row r="3" ht="29" customHeight="1" spans="1:6">
      <c r="A3" s="4" t="s">
        <v>69</v>
      </c>
      <c r="B3" s="2"/>
      <c r="C3" s="3" t="s">
        <v>96</v>
      </c>
      <c r="D3" s="3"/>
      <c r="E3" s="3"/>
      <c r="F3" s="3"/>
    </row>
    <row r="4" ht="17.25" customHeight="1" spans="1:6">
      <c r="A4" s="2" t="s">
        <v>71</v>
      </c>
      <c r="B4" s="2"/>
      <c r="C4" s="5" t="s">
        <v>196</v>
      </c>
      <c r="D4" s="5"/>
      <c r="E4" s="5"/>
      <c r="F4" s="5"/>
    </row>
    <row r="5" ht="17.25" customHeight="1" spans="1:6">
      <c r="A5" s="6" t="s">
        <v>73</v>
      </c>
      <c r="B5" s="7" t="s">
        <v>197</v>
      </c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88</v>
      </c>
      <c r="B28" s="19"/>
      <c r="C28" s="20"/>
      <c r="D28" s="4" t="s">
        <v>89</v>
      </c>
      <c r="E28" s="4"/>
      <c r="F28" s="21">
        <v>43676</v>
      </c>
    </row>
    <row r="29" customHeight="1" spans="1:6">
      <c r="A29" s="5" t="s">
        <v>90</v>
      </c>
      <c r="B29" s="22" t="s">
        <v>91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92</v>
      </c>
      <c r="C36" s="24"/>
      <c r="D36" s="25"/>
      <c r="E36" s="23" t="s">
        <v>93</v>
      </c>
      <c r="F36" s="24"/>
    </row>
    <row r="37" customFormat="1" spans="1:5">
      <c r="A37" s="26"/>
      <c r="E37" t="s">
        <v>94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67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95</v>
      </c>
      <c r="D2" s="3"/>
      <c r="E2" s="3"/>
      <c r="F2" s="3"/>
    </row>
    <row r="3" ht="29" customHeight="1" spans="1:6">
      <c r="A3" s="4" t="s">
        <v>69</v>
      </c>
      <c r="B3" s="2"/>
      <c r="C3" s="3" t="s">
        <v>198</v>
      </c>
      <c r="D3" s="3"/>
      <c r="E3" s="3"/>
      <c r="F3" s="3"/>
    </row>
    <row r="4" ht="37" customHeight="1" spans="1:6">
      <c r="A4" s="2" t="s">
        <v>71</v>
      </c>
      <c r="B4" s="2"/>
      <c r="C4" s="5" t="s">
        <v>199</v>
      </c>
      <c r="D4" s="5"/>
      <c r="E4" s="5"/>
      <c r="F4" s="5"/>
    </row>
    <row r="5" ht="17.25" customHeight="1" spans="1:6">
      <c r="A5" s="6" t="s">
        <v>73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88</v>
      </c>
      <c r="B28" s="19"/>
      <c r="C28" s="20"/>
      <c r="D28" s="4" t="s">
        <v>89</v>
      </c>
      <c r="E28" s="4"/>
      <c r="F28" s="21">
        <v>43676</v>
      </c>
    </row>
    <row r="29" customHeight="1" spans="1:6">
      <c r="A29" s="5" t="s">
        <v>90</v>
      </c>
      <c r="B29" s="22" t="s">
        <v>91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92</v>
      </c>
      <c r="C36" s="24"/>
      <c r="D36" s="25"/>
      <c r="E36" s="23" t="s">
        <v>93</v>
      </c>
      <c r="F36" s="24"/>
    </row>
    <row r="37" customFormat="1" spans="1:5">
      <c r="A37" s="26"/>
      <c r="E37" t="s">
        <v>94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67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95</v>
      </c>
      <c r="D2" s="3"/>
      <c r="E2" s="3"/>
      <c r="F2" s="3"/>
    </row>
    <row r="3" ht="29" customHeight="1" spans="1:6">
      <c r="A3" s="4" t="s">
        <v>69</v>
      </c>
      <c r="B3" s="2"/>
      <c r="C3" s="3"/>
      <c r="D3" s="3"/>
      <c r="E3" s="3"/>
      <c r="F3" s="3"/>
    </row>
    <row r="4" ht="17.25" customHeight="1" spans="1:6">
      <c r="A4" s="2" t="s">
        <v>71</v>
      </c>
      <c r="B4" s="2"/>
      <c r="C4" s="5" t="s">
        <v>200</v>
      </c>
      <c r="D4" s="5"/>
      <c r="E4" s="5"/>
      <c r="F4" s="5"/>
    </row>
    <row r="5" ht="17.25" customHeight="1" spans="1:6">
      <c r="A5" s="6" t="s">
        <v>73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88</v>
      </c>
      <c r="B28" s="19"/>
      <c r="C28" s="20"/>
      <c r="D28" s="4" t="s">
        <v>89</v>
      </c>
      <c r="E28" s="4"/>
      <c r="F28" s="21">
        <v>43676</v>
      </c>
    </row>
    <row r="29" customHeight="1" spans="1:6">
      <c r="A29" s="5" t="s">
        <v>90</v>
      </c>
      <c r="B29" s="22" t="s">
        <v>91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92</v>
      </c>
      <c r="C36" s="24"/>
      <c r="D36" s="25"/>
      <c r="E36" s="23" t="s">
        <v>93</v>
      </c>
      <c r="F36" s="24"/>
    </row>
    <row r="37" customFormat="1" spans="1:5">
      <c r="A37" s="26"/>
      <c r="E37" t="s">
        <v>94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Q7"/>
  <sheetViews>
    <sheetView workbookViewId="0">
      <selection activeCell="F12" sqref="F12"/>
    </sheetView>
  </sheetViews>
  <sheetFormatPr defaultColWidth="9" defaultRowHeight="13.5" outlineLevelRow="6"/>
  <sheetData>
    <row r="2" spans="2:17">
      <c r="B2" s="155"/>
      <c r="C2" s="155">
        <v>1</v>
      </c>
      <c r="D2" s="155">
        <v>2</v>
      </c>
      <c r="E2" s="155">
        <v>3</v>
      </c>
      <c r="F2" s="155">
        <v>4</v>
      </c>
      <c r="G2" s="155">
        <v>5</v>
      </c>
      <c r="H2" s="155">
        <v>6</v>
      </c>
      <c r="I2" s="155">
        <v>7</v>
      </c>
      <c r="J2" s="155">
        <v>8</v>
      </c>
      <c r="K2" s="155">
        <v>9</v>
      </c>
      <c r="L2" s="155">
        <v>10</v>
      </c>
      <c r="M2" s="155">
        <v>11</v>
      </c>
      <c r="N2" s="155">
        <v>12</v>
      </c>
      <c r="O2" s="156"/>
      <c r="P2" s="156"/>
      <c r="Q2" s="156"/>
    </row>
    <row r="3" spans="2:17">
      <c r="B3" s="155">
        <v>87</v>
      </c>
      <c r="C3" s="155">
        <f>87-17</f>
        <v>70</v>
      </c>
      <c r="D3" s="155">
        <f>B3-18</f>
        <v>69</v>
      </c>
      <c r="E3" s="155">
        <f>B3-18</f>
        <v>69</v>
      </c>
      <c r="F3" s="155">
        <f>87-15</f>
        <v>72</v>
      </c>
      <c r="G3" s="155">
        <f>87-13</f>
        <v>74</v>
      </c>
      <c r="H3" s="155">
        <f>87-14</f>
        <v>73</v>
      </c>
      <c r="I3" s="155">
        <f>87-27</f>
        <v>60</v>
      </c>
      <c r="J3" s="155">
        <f>87-27</f>
        <v>60</v>
      </c>
      <c r="K3" s="155">
        <f>87-24</f>
        <v>63</v>
      </c>
      <c r="L3" s="155">
        <f>87-17</f>
        <v>70</v>
      </c>
      <c r="M3" s="155">
        <f>87-22</f>
        <v>65</v>
      </c>
      <c r="N3" s="155">
        <f>87-20</f>
        <v>67</v>
      </c>
      <c r="O3" s="156">
        <f t="shared" ref="O3:O6" si="0">SUM(C3:N3)</f>
        <v>812</v>
      </c>
      <c r="P3" s="156">
        <f t="shared" ref="P3:P6" si="1">O3/12</f>
        <v>67.6666666666667</v>
      </c>
      <c r="Q3" s="156"/>
    </row>
    <row r="4" spans="2:17">
      <c r="B4" s="155">
        <v>64</v>
      </c>
      <c r="C4" s="155">
        <f>64-42</f>
        <v>22</v>
      </c>
      <c r="D4" s="155">
        <f t="shared" ref="D4:F4" si="2">64-46</f>
        <v>18</v>
      </c>
      <c r="E4" s="155">
        <f t="shared" si="2"/>
        <v>18</v>
      </c>
      <c r="F4" s="155">
        <f t="shared" si="2"/>
        <v>18</v>
      </c>
      <c r="G4" s="155">
        <f>64-47</f>
        <v>17</v>
      </c>
      <c r="H4" s="155">
        <f>64-49</f>
        <v>15</v>
      </c>
      <c r="I4" s="155">
        <f t="shared" ref="I4:L4" si="3">64-55</f>
        <v>9</v>
      </c>
      <c r="J4" s="155">
        <f t="shared" si="3"/>
        <v>9</v>
      </c>
      <c r="K4" s="155">
        <f>64-54</f>
        <v>10</v>
      </c>
      <c r="L4" s="155">
        <f t="shared" si="3"/>
        <v>9</v>
      </c>
      <c r="M4" s="155">
        <f>64-56</f>
        <v>8</v>
      </c>
      <c r="N4" s="155">
        <f>64-57</f>
        <v>7</v>
      </c>
      <c r="O4" s="156">
        <f t="shared" si="0"/>
        <v>160</v>
      </c>
      <c r="P4" s="156">
        <f t="shared" si="1"/>
        <v>13.3333333333333</v>
      </c>
      <c r="Q4" s="156"/>
    </row>
    <row r="5" spans="2:17">
      <c r="B5" s="155">
        <v>22</v>
      </c>
      <c r="C5" s="155">
        <f>22-11</f>
        <v>11</v>
      </c>
      <c r="D5" s="155">
        <f>22-11</f>
        <v>11</v>
      </c>
      <c r="E5" s="155">
        <f>22-9</f>
        <v>13</v>
      </c>
      <c r="F5" s="155">
        <f>22-9</f>
        <v>13</v>
      </c>
      <c r="G5" s="155">
        <f>22-10</f>
        <v>12</v>
      </c>
      <c r="H5" s="155">
        <f>22-12</f>
        <v>10</v>
      </c>
      <c r="I5" s="155">
        <f>22-15</f>
        <v>7</v>
      </c>
      <c r="J5" s="155">
        <f>22-14</f>
        <v>8</v>
      </c>
      <c r="K5" s="155">
        <f>22-15</f>
        <v>7</v>
      </c>
      <c r="L5" s="155">
        <f>22-16</f>
        <v>6</v>
      </c>
      <c r="M5" s="155">
        <f>22-17</f>
        <v>5</v>
      </c>
      <c r="N5" s="155">
        <f>22-17</f>
        <v>5</v>
      </c>
      <c r="O5" s="156">
        <f t="shared" si="0"/>
        <v>108</v>
      </c>
      <c r="P5" s="156">
        <f t="shared" si="1"/>
        <v>9</v>
      </c>
      <c r="Q5" s="156"/>
    </row>
    <row r="6" spans="2:17">
      <c r="B6" s="155">
        <v>9</v>
      </c>
      <c r="C6" s="155">
        <v>9</v>
      </c>
      <c r="D6" s="155">
        <v>9</v>
      </c>
      <c r="E6" s="155">
        <v>9</v>
      </c>
      <c r="F6" s="155">
        <v>9</v>
      </c>
      <c r="G6" s="155">
        <v>9</v>
      </c>
      <c r="H6" s="155">
        <v>9</v>
      </c>
      <c r="I6" s="155">
        <v>9</v>
      </c>
      <c r="J6" s="155">
        <v>9</v>
      </c>
      <c r="K6" s="155">
        <v>9</v>
      </c>
      <c r="L6" s="155">
        <v>9</v>
      </c>
      <c r="M6" s="155">
        <v>9</v>
      </c>
      <c r="N6" s="155">
        <v>9</v>
      </c>
      <c r="O6" s="156">
        <f t="shared" si="0"/>
        <v>108</v>
      </c>
      <c r="P6" s="156">
        <f t="shared" si="1"/>
        <v>9</v>
      </c>
      <c r="Q6" s="156"/>
    </row>
    <row r="7" spans="2:17">
      <c r="B7" s="155">
        <f>SUM(B3:B6)</f>
        <v>182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6"/>
      <c r="P7" s="156">
        <f>SUM(P3:P6)</f>
        <v>99</v>
      </c>
      <c r="Q7" s="156">
        <f>P7/B7</f>
        <v>0.543956043956044</v>
      </c>
    </row>
  </sheetData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67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95</v>
      </c>
      <c r="D2" s="3"/>
      <c r="E2" s="3"/>
      <c r="F2" s="3"/>
    </row>
    <row r="3" ht="29" customHeight="1" spans="1:6">
      <c r="A3" s="4" t="s">
        <v>69</v>
      </c>
      <c r="B3" s="2"/>
      <c r="C3" s="3"/>
      <c r="D3" s="3"/>
      <c r="E3" s="3"/>
      <c r="F3" s="3"/>
    </row>
    <row r="4" ht="17.25" customHeight="1" spans="1:6">
      <c r="A4" s="2" t="s">
        <v>71</v>
      </c>
      <c r="B4" s="2"/>
      <c r="C4" s="5" t="s">
        <v>201</v>
      </c>
      <c r="D4" s="5"/>
      <c r="E4" s="5"/>
      <c r="F4" s="5"/>
    </row>
    <row r="5" ht="17.25" customHeight="1" spans="1:6">
      <c r="A5" s="6" t="s">
        <v>73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88</v>
      </c>
      <c r="B28" s="19"/>
      <c r="C28" s="20"/>
      <c r="D28" s="4" t="s">
        <v>89</v>
      </c>
      <c r="E28" s="4"/>
      <c r="F28" s="21">
        <v>43676</v>
      </c>
    </row>
    <row r="29" customHeight="1" spans="1:6">
      <c r="A29" s="5" t="s">
        <v>90</v>
      </c>
      <c r="B29" s="22" t="s">
        <v>91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92</v>
      </c>
      <c r="C36" s="24"/>
      <c r="D36" s="25"/>
      <c r="E36" s="23" t="s">
        <v>93</v>
      </c>
      <c r="F36" s="24"/>
    </row>
    <row r="37" customFormat="1" spans="1:5">
      <c r="A37" s="26"/>
      <c r="E37" t="s">
        <v>94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workbookViewId="0">
      <selection activeCell="E13" sqref="E13"/>
    </sheetView>
  </sheetViews>
  <sheetFormatPr defaultColWidth="9" defaultRowHeight="13.5"/>
  <cols>
    <col min="1" max="1" width="7.125" customWidth="1"/>
    <col min="2" max="2" width="19.5" customWidth="1"/>
    <col min="3" max="3" width="14.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67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68</v>
      </c>
      <c r="D2" s="3"/>
      <c r="E2" s="3"/>
      <c r="F2" s="3"/>
    </row>
    <row r="3" ht="29" customHeight="1" spans="1:6">
      <c r="A3" s="4" t="s">
        <v>69</v>
      </c>
      <c r="B3" s="2"/>
      <c r="C3" s="3" t="s">
        <v>70</v>
      </c>
      <c r="D3" s="3"/>
      <c r="E3" s="3"/>
      <c r="F3" s="3"/>
    </row>
    <row r="4" ht="17.25" customHeight="1" spans="1:6">
      <c r="A4" s="2" t="s">
        <v>71</v>
      </c>
      <c r="B4" s="87"/>
      <c r="C4" s="27" t="s">
        <v>72</v>
      </c>
      <c r="D4" s="27"/>
      <c r="E4" s="27"/>
      <c r="F4" s="27"/>
    </row>
    <row r="5" ht="51" customHeight="1" spans="1:7">
      <c r="A5" s="4" t="s">
        <v>73</v>
      </c>
      <c r="B5" s="136"/>
      <c r="C5" s="136"/>
      <c r="D5" s="137"/>
      <c r="E5" s="138"/>
      <c r="F5" s="138"/>
      <c r="G5" t="s">
        <v>74</v>
      </c>
    </row>
    <row r="6" ht="17.25" customHeight="1" spans="1:7">
      <c r="A6" s="4"/>
      <c r="B6" s="113"/>
      <c r="C6" s="113"/>
      <c r="D6" s="115"/>
      <c r="E6" s="139"/>
      <c r="F6" s="140"/>
      <c r="G6" t="s">
        <v>75</v>
      </c>
    </row>
    <row r="7" ht="30" customHeight="1" spans="1:7">
      <c r="A7" s="4"/>
      <c r="B7" s="113"/>
      <c r="C7" s="136"/>
      <c r="D7" s="33"/>
      <c r="E7" s="138"/>
      <c r="F7" s="138"/>
      <c r="G7" t="s">
        <v>76</v>
      </c>
    </row>
    <row r="8" ht="17.25" customHeight="1" spans="1:7">
      <c r="A8" s="4"/>
      <c r="B8" s="32"/>
      <c r="C8" s="33"/>
      <c r="D8" s="33"/>
      <c r="E8" s="33"/>
      <c r="F8" s="34"/>
      <c r="G8" t="s">
        <v>77</v>
      </c>
    </row>
    <row r="9" ht="17.25" customHeight="1" spans="1:7">
      <c r="A9" s="4"/>
      <c r="B9" s="32"/>
      <c r="C9" s="33"/>
      <c r="D9" s="33"/>
      <c r="E9" s="33"/>
      <c r="F9" s="34"/>
      <c r="G9" t="s">
        <v>78</v>
      </c>
    </row>
    <row r="10" ht="17.25" customHeight="1" spans="1:6">
      <c r="A10" s="4"/>
      <c r="B10" s="32"/>
      <c r="C10" s="33"/>
      <c r="D10" s="33"/>
      <c r="E10" s="33"/>
      <c r="F10" s="34"/>
    </row>
    <row r="11" ht="17.25" customHeight="1" spans="1:7">
      <c r="A11" s="4"/>
      <c r="B11" s="32"/>
      <c r="C11" s="33"/>
      <c r="D11" s="33"/>
      <c r="E11" s="33"/>
      <c r="F11" s="34"/>
      <c r="G11" t="s">
        <v>79</v>
      </c>
    </row>
    <row r="12" ht="15.75" customHeight="1" spans="1:10">
      <c r="A12" s="4"/>
      <c r="B12" s="32"/>
      <c r="C12" s="33"/>
      <c r="D12" s="33"/>
      <c r="E12" s="33"/>
      <c r="F12" s="34"/>
      <c r="G12" t="s">
        <v>80</v>
      </c>
      <c r="J12" t="s">
        <v>81</v>
      </c>
    </row>
    <row r="13" ht="15.75" customHeight="1" spans="1:10">
      <c r="A13" s="4"/>
      <c r="B13" s="32"/>
      <c r="C13" s="33"/>
      <c r="D13" s="33"/>
      <c r="E13" s="33"/>
      <c r="F13" s="34"/>
      <c r="G13" t="s">
        <v>82</v>
      </c>
      <c r="J13" t="s">
        <v>83</v>
      </c>
    </row>
    <row r="14" ht="14.25" customHeight="1" spans="1:10">
      <c r="A14" s="4"/>
      <c r="B14" s="32"/>
      <c r="C14" s="33"/>
      <c r="D14" s="33"/>
      <c r="E14" s="33"/>
      <c r="F14" s="34"/>
      <c r="G14" t="s">
        <v>84</v>
      </c>
      <c r="J14" t="s">
        <v>85</v>
      </c>
    </row>
    <row r="15" ht="42.75" customHeight="1" spans="1:13">
      <c r="A15" s="4"/>
      <c r="B15" s="32"/>
      <c r="C15" s="33"/>
      <c r="D15" s="33"/>
      <c r="E15" s="33"/>
      <c r="F15" s="34"/>
      <c r="G15" s="113" t="s">
        <v>86</v>
      </c>
      <c r="H15" s="113" t="s">
        <v>87</v>
      </c>
      <c r="I15" s="113"/>
      <c r="J15" s="113" t="s">
        <v>87</v>
      </c>
      <c r="K15" s="115"/>
      <c r="L15" s="115"/>
      <c r="M15" s="115"/>
    </row>
    <row r="16" ht="28.5" customHeight="1" spans="1:6">
      <c r="A16" s="4"/>
      <c r="B16" s="32"/>
      <c r="C16" s="33"/>
      <c r="D16" s="33"/>
      <c r="E16" s="33"/>
      <c r="F16" s="34"/>
    </row>
    <row r="17" ht="14.25" customHeight="1" spans="1:6">
      <c r="A17" s="4"/>
      <c r="B17" s="32"/>
      <c r="C17" s="33"/>
      <c r="D17" s="33"/>
      <c r="E17" s="33"/>
      <c r="F17" s="34"/>
    </row>
    <row r="18" ht="15.75" customHeight="1" spans="1:6">
      <c r="A18" s="4"/>
      <c r="B18" s="32"/>
      <c r="C18" s="33"/>
      <c r="D18" s="33"/>
      <c r="E18" s="33"/>
      <c r="F18" s="34"/>
    </row>
    <row r="19" ht="15" customHeight="1" spans="1:6">
      <c r="A19" s="4"/>
      <c r="B19" s="32"/>
      <c r="C19" s="33"/>
      <c r="D19" s="33"/>
      <c r="E19" s="33"/>
      <c r="F19" s="34"/>
    </row>
    <row r="20" ht="15.75" customHeight="1" spans="1:6">
      <c r="A20" s="4"/>
      <c r="B20" s="32"/>
      <c r="C20" s="33"/>
      <c r="D20" s="33"/>
      <c r="E20" s="33"/>
      <c r="F20" s="34"/>
    </row>
    <row r="21" ht="15.75" customHeight="1" spans="1:6">
      <c r="A21" s="4"/>
      <c r="B21" s="32"/>
      <c r="C21" s="33"/>
      <c r="D21" s="33"/>
      <c r="E21" s="33"/>
      <c r="F21" s="34"/>
    </row>
    <row r="22" ht="15.75" customHeight="1" spans="1:6">
      <c r="A22" s="4"/>
      <c r="B22" s="32"/>
      <c r="C22" s="33"/>
      <c r="D22" s="33"/>
      <c r="E22" s="33"/>
      <c r="F22" s="34"/>
    </row>
    <row r="23" ht="15.75" customHeight="1" spans="1:6">
      <c r="A23" s="4"/>
      <c r="B23" s="32"/>
      <c r="C23" s="33"/>
      <c r="D23" s="33"/>
      <c r="E23" s="33"/>
      <c r="F23" s="34"/>
    </row>
    <row r="24" ht="15.75" customHeight="1" spans="1:6">
      <c r="A24" s="4"/>
      <c r="B24" s="36"/>
      <c r="C24" s="37"/>
      <c r="D24" s="37"/>
      <c r="E24" s="37"/>
      <c r="F24" s="38"/>
    </row>
    <row r="25" ht="15.75" customHeight="1" spans="1:6">
      <c r="A25" s="4"/>
      <c r="B25" s="141"/>
      <c r="C25" s="142"/>
      <c r="D25" s="142"/>
      <c r="E25" s="142"/>
      <c r="F25" s="143"/>
    </row>
    <row r="26" ht="15.75" customHeight="1" spans="1:6">
      <c r="A26" s="4"/>
      <c r="B26" s="144"/>
      <c r="C26" s="145"/>
      <c r="D26" s="145"/>
      <c r="E26" s="145"/>
      <c r="F26" s="146"/>
    </row>
    <row r="27" ht="15.75" customHeight="1" spans="1:6">
      <c r="A27" s="54"/>
      <c r="B27" s="147"/>
      <c r="C27" s="148"/>
      <c r="D27" s="148"/>
      <c r="E27" s="148"/>
      <c r="F27" s="149"/>
    </row>
    <row r="28" ht="15.75" customHeight="1" spans="1:6">
      <c r="A28" s="150" t="s">
        <v>88</v>
      </c>
      <c r="B28" s="150"/>
      <c r="C28" s="68"/>
      <c r="D28" s="4" t="s">
        <v>89</v>
      </c>
      <c r="E28" s="4"/>
      <c r="F28" s="21">
        <v>43676</v>
      </c>
    </row>
    <row r="29" customHeight="1" spans="1:6">
      <c r="A29" s="151" t="s">
        <v>90</v>
      </c>
      <c r="B29" s="22" t="s">
        <v>91</v>
      </c>
      <c r="C29" s="22"/>
      <c r="D29" s="22"/>
      <c r="E29" s="22"/>
      <c r="F29" s="22"/>
    </row>
    <row r="30" customHeight="1" spans="1:6">
      <c r="A30" s="151"/>
      <c r="B30" s="22"/>
      <c r="C30" s="22"/>
      <c r="D30" s="22"/>
      <c r="E30" s="22"/>
      <c r="F30" s="22"/>
    </row>
    <row r="31" customHeight="1" spans="1:6">
      <c r="A31" s="151"/>
      <c r="B31" s="22"/>
      <c r="C31" s="22"/>
      <c r="D31" s="22"/>
      <c r="E31" s="22"/>
      <c r="F31" s="22"/>
    </row>
    <row r="32" customHeight="1" spans="1:6">
      <c r="A32" s="151"/>
      <c r="B32" s="22"/>
      <c r="C32" s="22"/>
      <c r="D32" s="22"/>
      <c r="E32" s="22"/>
      <c r="F32" s="22"/>
    </row>
    <row r="33" customHeight="1" spans="1:6">
      <c r="A33" s="151"/>
      <c r="B33" s="22"/>
      <c r="C33" s="22"/>
      <c r="D33" s="22"/>
      <c r="E33" s="22"/>
      <c r="F33" s="22"/>
    </row>
    <row r="34" customHeight="1" spans="1:6">
      <c r="A34" s="151"/>
      <c r="B34" s="22"/>
      <c r="C34" s="22"/>
      <c r="D34" s="22"/>
      <c r="E34" s="22"/>
      <c r="F34" s="22"/>
    </row>
    <row r="35" ht="15" customHeight="1" spans="1:6">
      <c r="A35" s="151"/>
      <c r="B35" s="22"/>
      <c r="C35" s="22"/>
      <c r="D35" s="22"/>
      <c r="E35" s="22"/>
      <c r="F35" s="22"/>
    </row>
    <row r="36" ht="40" customHeight="1" spans="1:6">
      <c r="A36" s="152" t="s">
        <v>92</v>
      </c>
      <c r="B36" s="153"/>
      <c r="C36" s="154"/>
      <c r="D36" s="25"/>
      <c r="E36" s="23" t="s">
        <v>93</v>
      </c>
      <c r="F36" s="24"/>
    </row>
    <row r="37" customFormat="1" spans="1:5">
      <c r="A37" s="26"/>
      <c r="E37" t="s">
        <v>94</v>
      </c>
    </row>
  </sheetData>
  <mergeCells count="19">
    <mergeCell ref="A1:F1"/>
    <mergeCell ref="A2:B2"/>
    <mergeCell ref="C2:F2"/>
    <mergeCell ref="A3:B3"/>
    <mergeCell ref="C3:F3"/>
    <mergeCell ref="A4:B4"/>
    <mergeCell ref="C4:F4"/>
    <mergeCell ref="E5:F5"/>
    <mergeCell ref="E6:F6"/>
    <mergeCell ref="E7:F7"/>
    <mergeCell ref="H15:J15"/>
    <mergeCell ref="L15:M15"/>
    <mergeCell ref="A28:B28"/>
    <mergeCell ref="D28:E28"/>
    <mergeCell ref="A36:C36"/>
    <mergeCell ref="A5:A26"/>
    <mergeCell ref="A29:A35"/>
    <mergeCell ref="B29:F35"/>
    <mergeCell ref="B25:F27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67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95</v>
      </c>
      <c r="D2" s="3"/>
      <c r="E2" s="3"/>
      <c r="F2" s="3"/>
    </row>
    <row r="3" ht="29" customHeight="1" spans="1:6">
      <c r="A3" s="4" t="s">
        <v>69</v>
      </c>
      <c r="B3" s="2"/>
      <c r="C3" s="3" t="s">
        <v>96</v>
      </c>
      <c r="D3" s="3"/>
      <c r="E3" s="3"/>
      <c r="F3" s="3"/>
    </row>
    <row r="4" ht="32" customHeight="1" spans="1:6">
      <c r="A4" s="2" t="s">
        <v>71</v>
      </c>
      <c r="B4" s="2"/>
      <c r="C4" s="135" t="s">
        <v>97</v>
      </c>
      <c r="D4" s="135"/>
      <c r="E4" s="135"/>
      <c r="F4" s="135"/>
    </row>
    <row r="5" ht="17.25" customHeight="1" spans="1:6">
      <c r="A5" s="6" t="s">
        <v>73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88</v>
      </c>
      <c r="B28" s="19"/>
      <c r="C28" s="20"/>
      <c r="D28" s="4" t="s">
        <v>89</v>
      </c>
      <c r="E28" s="4"/>
      <c r="F28" s="21">
        <v>43676</v>
      </c>
    </row>
    <row r="29" customHeight="1" spans="1:6">
      <c r="A29" s="5" t="s">
        <v>90</v>
      </c>
      <c r="B29" s="22" t="s">
        <v>91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92</v>
      </c>
      <c r="C36" s="24"/>
      <c r="D36" s="25"/>
      <c r="E36" s="23" t="s">
        <v>93</v>
      </c>
      <c r="F36" s="24"/>
    </row>
    <row r="37" customFormat="1" spans="1:5">
      <c r="A37" s="26"/>
      <c r="E37" t="s">
        <v>94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B5" sqref="B5:F27"/>
    </sheetView>
  </sheetViews>
  <sheetFormatPr defaultColWidth="9" defaultRowHeight="13.5" outlineLevelCol="6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67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95</v>
      </c>
      <c r="D2" s="3"/>
      <c r="E2" s="3"/>
      <c r="F2" s="3"/>
    </row>
    <row r="3" ht="29" customHeight="1" spans="1:6">
      <c r="A3" s="4" t="s">
        <v>69</v>
      </c>
      <c r="B3" s="2"/>
      <c r="C3" s="3" t="s">
        <v>96</v>
      </c>
      <c r="D3" s="3"/>
      <c r="E3" s="3"/>
      <c r="F3" s="3"/>
    </row>
    <row r="4" ht="17.25" customHeight="1" spans="1:6">
      <c r="A4" s="2" t="s">
        <v>71</v>
      </c>
      <c r="B4" s="2"/>
      <c r="C4" s="5" t="s">
        <v>98</v>
      </c>
      <c r="D4" s="5"/>
      <c r="E4" s="5"/>
      <c r="F4" s="5"/>
    </row>
    <row r="5" ht="17.25" customHeight="1" spans="1:7">
      <c r="A5" s="6" t="s">
        <v>73</v>
      </c>
      <c r="B5" s="7" t="s">
        <v>99</v>
      </c>
      <c r="C5" s="8"/>
      <c r="D5" s="8"/>
      <c r="E5" s="8"/>
      <c r="F5" s="9"/>
      <c r="G5" t="s">
        <v>100</v>
      </c>
    </row>
    <row r="6" ht="17.25" customHeight="1" spans="1:7">
      <c r="A6" s="10"/>
      <c r="B6" s="11"/>
      <c r="C6" s="12"/>
      <c r="D6" s="12"/>
      <c r="E6" s="12"/>
      <c r="F6" s="13"/>
      <c r="G6" t="s">
        <v>101</v>
      </c>
    </row>
    <row r="7" ht="17.25" customHeight="1" spans="1:7">
      <c r="A7" s="10"/>
      <c r="B7" s="11"/>
      <c r="C7" s="12"/>
      <c r="D7" s="12"/>
      <c r="E7" s="12"/>
      <c r="F7" s="13"/>
      <c r="G7" t="s">
        <v>102</v>
      </c>
    </row>
    <row r="8" ht="17.25" customHeight="1" spans="1:7">
      <c r="A8" s="10"/>
      <c r="B8" s="11"/>
      <c r="C8" s="12"/>
      <c r="D8" s="12"/>
      <c r="E8" s="12"/>
      <c r="F8" s="13"/>
      <c r="G8" t="s">
        <v>103</v>
      </c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88</v>
      </c>
      <c r="B28" s="19"/>
      <c r="C28" s="20"/>
      <c r="D28" s="4" t="s">
        <v>89</v>
      </c>
      <c r="E28" s="4"/>
      <c r="F28" s="21">
        <v>43676</v>
      </c>
    </row>
    <row r="29" customHeight="1" spans="1:6">
      <c r="A29" s="5" t="s">
        <v>90</v>
      </c>
      <c r="B29" s="22" t="s">
        <v>91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92</v>
      </c>
      <c r="C36" s="24"/>
      <c r="D36" s="25"/>
      <c r="E36" s="23" t="s">
        <v>93</v>
      </c>
      <c r="F36" s="24"/>
    </row>
    <row r="37" customFormat="1" spans="1:5">
      <c r="A37" s="26"/>
      <c r="E37" t="s">
        <v>94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67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95</v>
      </c>
      <c r="D2" s="3"/>
      <c r="E2" s="3"/>
      <c r="F2" s="3"/>
    </row>
    <row r="3" ht="29" customHeight="1" spans="1:6">
      <c r="A3" s="4" t="s">
        <v>69</v>
      </c>
      <c r="B3" s="2"/>
      <c r="C3" s="3" t="s">
        <v>96</v>
      </c>
      <c r="D3" s="3"/>
      <c r="E3" s="3"/>
      <c r="F3" s="3"/>
    </row>
    <row r="4" ht="17.25" customHeight="1" spans="1:6">
      <c r="A4" s="2" t="s">
        <v>71</v>
      </c>
      <c r="B4" s="2"/>
      <c r="C4" s="5" t="s">
        <v>104</v>
      </c>
      <c r="D4" s="5"/>
      <c r="E4" s="5"/>
      <c r="F4" s="5"/>
    </row>
    <row r="5" ht="17.25" customHeight="1" spans="1:6">
      <c r="A5" s="6" t="s">
        <v>73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88</v>
      </c>
      <c r="B28" s="19"/>
      <c r="C28" s="20"/>
      <c r="D28" s="4" t="s">
        <v>89</v>
      </c>
      <c r="E28" s="4"/>
      <c r="F28" s="21">
        <v>43676</v>
      </c>
    </row>
    <row r="29" customHeight="1" spans="1:6">
      <c r="A29" s="5" t="s">
        <v>90</v>
      </c>
      <c r="B29" s="22" t="s">
        <v>91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92</v>
      </c>
      <c r="C36" s="24"/>
      <c r="D36" s="25"/>
      <c r="E36" s="23" t="s">
        <v>93</v>
      </c>
      <c r="F36" s="24"/>
    </row>
    <row r="37" customFormat="1" spans="1:5">
      <c r="A37" s="26"/>
      <c r="E37" t="s">
        <v>94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67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95</v>
      </c>
      <c r="D2" s="3"/>
      <c r="E2" s="3"/>
      <c r="F2" s="3"/>
    </row>
    <row r="3" ht="29" customHeight="1" spans="1:6">
      <c r="A3" s="4" t="s">
        <v>69</v>
      </c>
      <c r="B3" s="2"/>
      <c r="C3" s="3" t="s">
        <v>96</v>
      </c>
      <c r="D3" s="3"/>
      <c r="E3" s="3"/>
      <c r="F3" s="3"/>
    </row>
    <row r="4" ht="17.25" customHeight="1" spans="1:6">
      <c r="A4" s="2" t="s">
        <v>71</v>
      </c>
      <c r="B4" s="2"/>
      <c r="C4" s="5" t="s">
        <v>105</v>
      </c>
      <c r="D4" s="5"/>
      <c r="E4" s="5"/>
      <c r="F4" s="5"/>
    </row>
    <row r="5" ht="17.25" customHeight="1" spans="1:6">
      <c r="A5" s="6" t="s">
        <v>73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88</v>
      </c>
      <c r="B28" s="19"/>
      <c r="C28" s="20"/>
      <c r="D28" s="4" t="s">
        <v>89</v>
      </c>
      <c r="E28" s="4"/>
      <c r="F28" s="21">
        <v>43676</v>
      </c>
    </row>
    <row r="29" customHeight="1" spans="1:6">
      <c r="A29" s="5" t="s">
        <v>90</v>
      </c>
      <c r="B29" s="22" t="s">
        <v>91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92</v>
      </c>
      <c r="C36" s="24"/>
      <c r="D36" s="25"/>
      <c r="E36" s="23" t="s">
        <v>93</v>
      </c>
      <c r="F36" s="24"/>
    </row>
    <row r="37" customFormat="1" spans="1:5">
      <c r="A37" s="26"/>
      <c r="E37" t="s">
        <v>94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67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95</v>
      </c>
      <c r="D2" s="3"/>
      <c r="E2" s="3"/>
      <c r="F2" s="3"/>
    </row>
    <row r="3" ht="29" customHeight="1" spans="1:6">
      <c r="A3" s="4" t="s">
        <v>69</v>
      </c>
      <c r="B3" s="2"/>
      <c r="C3" s="3" t="s">
        <v>96</v>
      </c>
      <c r="D3" s="3"/>
      <c r="E3" s="3"/>
      <c r="F3" s="3"/>
    </row>
    <row r="4" ht="17.25" customHeight="1" spans="1:6">
      <c r="A4" s="2" t="s">
        <v>71</v>
      </c>
      <c r="B4" s="2"/>
      <c r="C4" s="5" t="s">
        <v>106</v>
      </c>
      <c r="D4" s="5"/>
      <c r="E4" s="5"/>
      <c r="F4" s="5"/>
    </row>
    <row r="5" ht="17.25" customHeight="1" spans="1:6">
      <c r="A5" s="6" t="s">
        <v>73</v>
      </c>
      <c r="B5" s="7" t="s">
        <v>107</v>
      </c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88</v>
      </c>
      <c r="B28" s="19"/>
      <c r="C28" s="20"/>
      <c r="D28" s="4" t="s">
        <v>89</v>
      </c>
      <c r="E28" s="4"/>
      <c r="F28" s="21">
        <v>43676</v>
      </c>
    </row>
    <row r="29" customHeight="1" spans="1:6">
      <c r="A29" s="5" t="s">
        <v>90</v>
      </c>
      <c r="B29" s="22" t="s">
        <v>91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92</v>
      </c>
      <c r="C36" s="24"/>
      <c r="D36" s="25"/>
      <c r="E36" s="23" t="s">
        <v>93</v>
      </c>
      <c r="F36" s="24"/>
    </row>
    <row r="37" customFormat="1" spans="1:5">
      <c r="A37" s="26"/>
      <c r="E37" t="s">
        <v>94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D13" sqref="D13"/>
    </sheetView>
  </sheetViews>
  <sheetFormatPr defaultColWidth="9" defaultRowHeight="13.5" outlineLevelCol="6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  <col min="9" max="9" width="9.375"/>
  </cols>
  <sheetData>
    <row r="1" ht="22.5" spans="1:6">
      <c r="A1" s="1" t="s">
        <v>67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95</v>
      </c>
      <c r="D2" s="3"/>
      <c r="E2" s="3"/>
      <c r="F2" s="3"/>
    </row>
    <row r="3" ht="29" customHeight="1" spans="1:6">
      <c r="A3" s="4" t="s">
        <v>69</v>
      </c>
      <c r="B3" s="2"/>
      <c r="C3" s="3" t="s">
        <v>108</v>
      </c>
      <c r="D3" s="3"/>
      <c r="E3" s="3"/>
      <c r="F3" s="3"/>
    </row>
    <row r="4" ht="17.25" customHeight="1" spans="1:6">
      <c r="A4" s="2" t="s">
        <v>71</v>
      </c>
      <c r="B4" s="2"/>
      <c r="C4" s="5" t="s">
        <v>109</v>
      </c>
      <c r="D4" s="5"/>
      <c r="E4" s="5"/>
      <c r="F4" s="5"/>
    </row>
    <row r="5" ht="17.25" customHeight="1" spans="1:7">
      <c r="A5" s="6" t="s">
        <v>73</v>
      </c>
      <c r="B5" s="131" t="s">
        <v>110</v>
      </c>
      <c r="C5" s="132" t="s">
        <v>111</v>
      </c>
      <c r="D5" s="132" t="s">
        <v>112</v>
      </c>
      <c r="E5" s="132" t="s">
        <v>113</v>
      </c>
      <c r="F5" s="133" t="s">
        <v>114</v>
      </c>
      <c r="G5" t="s">
        <v>115</v>
      </c>
    </row>
    <row r="6" ht="25" customHeight="1" spans="1:6">
      <c r="A6" s="10"/>
      <c r="B6" s="134"/>
      <c r="C6" s="91"/>
      <c r="D6" s="91"/>
      <c r="E6" s="92"/>
      <c r="F6" s="54"/>
    </row>
    <row r="7" ht="25" customHeight="1" spans="1:6">
      <c r="A7" s="10"/>
      <c r="B7" s="134"/>
      <c r="C7" s="91"/>
      <c r="D7" s="91"/>
      <c r="E7" s="92"/>
      <c r="F7" s="54"/>
    </row>
    <row r="8" ht="25" customHeight="1" spans="1:6">
      <c r="A8" s="10"/>
      <c r="B8" s="134"/>
      <c r="C8" s="91"/>
      <c r="D8" s="91"/>
      <c r="E8" s="92"/>
      <c r="F8" s="54"/>
    </row>
    <row r="9" ht="25" customHeight="1" spans="1:6">
      <c r="A9" s="10"/>
      <c r="B9" s="134"/>
      <c r="C9" s="91"/>
      <c r="D9" s="91"/>
      <c r="E9" s="92"/>
      <c r="F9" s="54"/>
    </row>
    <row r="10" ht="25" customHeight="1" spans="1:6">
      <c r="A10" s="10"/>
      <c r="B10" s="134"/>
      <c r="C10" s="91"/>
      <c r="D10" s="91"/>
      <c r="E10" s="92"/>
      <c r="F10" s="54"/>
    </row>
    <row r="11" ht="25" customHeight="1" spans="1:6">
      <c r="A11" s="10"/>
      <c r="B11" s="134"/>
      <c r="C11" s="91"/>
      <c r="D11" s="91"/>
      <c r="E11" s="92"/>
      <c r="F11" s="54"/>
    </row>
    <row r="12" ht="25" customHeight="1" spans="1:6">
      <c r="A12" s="10"/>
      <c r="B12" s="134"/>
      <c r="C12" s="91"/>
      <c r="D12" s="91"/>
      <c r="E12" s="92"/>
      <c r="F12" s="54"/>
    </row>
    <row r="13" ht="25" customHeight="1" spans="1:6">
      <c r="A13" s="10"/>
      <c r="B13" s="134"/>
      <c r="C13" s="91"/>
      <c r="D13" s="91"/>
      <c r="E13" s="92"/>
      <c r="F13" s="54"/>
    </row>
    <row r="14" ht="25" customHeight="1" spans="1:6">
      <c r="A14" s="10"/>
      <c r="B14" s="134"/>
      <c r="C14" s="91"/>
      <c r="D14" s="91"/>
      <c r="E14" s="92"/>
      <c r="F14" s="54"/>
    </row>
    <row r="15" ht="25" customHeight="1" spans="1:6">
      <c r="A15" s="10"/>
      <c r="B15" s="134"/>
      <c r="C15" s="91"/>
      <c r="D15" s="91"/>
      <c r="E15" s="92"/>
      <c r="F15" s="54"/>
    </row>
    <row r="16" ht="25" customHeight="1" spans="1:6">
      <c r="A16" s="10"/>
      <c r="B16" s="134"/>
      <c r="C16" s="91"/>
      <c r="D16" s="91"/>
      <c r="E16" s="92"/>
      <c r="F16" s="54"/>
    </row>
    <row r="17" ht="25" customHeight="1" spans="1:6">
      <c r="A17" s="10"/>
      <c r="B17" s="134"/>
      <c r="C17" s="91"/>
      <c r="D17" s="91"/>
      <c r="E17" s="92"/>
      <c r="F17" s="54"/>
    </row>
    <row r="18" ht="15.75" customHeight="1" spans="1:4">
      <c r="A18" s="10"/>
      <c r="B18" s="32"/>
      <c r="C18" s="33"/>
      <c r="D18" s="33"/>
    </row>
    <row r="19" ht="15" customHeight="1" spans="1:6">
      <c r="A19" s="10"/>
      <c r="B19" s="32"/>
      <c r="C19" s="33"/>
      <c r="D19" s="33"/>
      <c r="E19" s="33"/>
      <c r="F19" s="34"/>
    </row>
    <row r="20" ht="15.75" hidden="1" customHeight="1" spans="1:6">
      <c r="A20" s="10"/>
      <c r="B20" s="32"/>
      <c r="C20" s="33"/>
      <c r="D20" s="33"/>
      <c r="E20" s="33"/>
      <c r="F20" s="34"/>
    </row>
    <row r="21" ht="15.75" hidden="1" customHeight="1" spans="1:6">
      <c r="A21" s="10"/>
      <c r="B21" s="32"/>
      <c r="C21" s="33"/>
      <c r="D21" s="33"/>
      <c r="E21" s="33"/>
      <c r="F21" s="34"/>
    </row>
    <row r="22" ht="15.75" hidden="1" customHeight="1" spans="1:6">
      <c r="A22" s="10"/>
      <c r="B22" s="32"/>
      <c r="C22" s="33"/>
      <c r="D22" s="33"/>
      <c r="E22" s="33"/>
      <c r="F22" s="34"/>
    </row>
    <row r="23" ht="15.75" hidden="1" customHeight="1" spans="1:6">
      <c r="A23" s="10"/>
      <c r="B23" s="32"/>
      <c r="C23" s="33"/>
      <c r="D23" s="33"/>
      <c r="E23" s="33"/>
      <c r="F23" s="34"/>
    </row>
    <row r="24" ht="15.75" hidden="1" customHeight="1" spans="1:6">
      <c r="A24" s="10"/>
      <c r="B24" s="32"/>
      <c r="C24" s="33"/>
      <c r="D24" s="33"/>
      <c r="E24" s="33"/>
      <c r="F24" s="34"/>
    </row>
    <row r="25" ht="15.75" customHeight="1" spans="1:6">
      <c r="A25" s="10"/>
      <c r="B25" s="32"/>
      <c r="C25" s="33"/>
      <c r="D25" s="33"/>
      <c r="E25" s="33"/>
      <c r="F25" s="34"/>
    </row>
    <row r="26" ht="15.75" customHeight="1" spans="1:6">
      <c r="A26" s="10"/>
      <c r="B26" s="32"/>
      <c r="C26" s="33"/>
      <c r="D26" s="33"/>
      <c r="E26" s="33"/>
      <c r="F26" s="34"/>
    </row>
    <row r="27" ht="15.75" customHeight="1" spans="1:6">
      <c r="A27" s="14"/>
      <c r="B27" s="36"/>
      <c r="C27" s="37"/>
      <c r="D27" s="37"/>
      <c r="E27" s="37"/>
      <c r="F27" s="38"/>
    </row>
    <row r="28" ht="15.75" customHeight="1" spans="1:6">
      <c r="A28" s="18" t="s">
        <v>88</v>
      </c>
      <c r="B28" s="19"/>
      <c r="C28" s="20"/>
      <c r="D28" s="4" t="s">
        <v>89</v>
      </c>
      <c r="E28" s="4"/>
      <c r="F28" s="21">
        <v>43998</v>
      </c>
    </row>
    <row r="29" customHeight="1" spans="1:6">
      <c r="A29" s="5" t="s">
        <v>90</v>
      </c>
      <c r="B29" s="22" t="s">
        <v>91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92</v>
      </c>
      <c r="C36" s="24"/>
      <c r="D36" s="25"/>
      <c r="E36" s="23" t="s">
        <v>93</v>
      </c>
      <c r="F36" s="24"/>
    </row>
    <row r="37" customFormat="1" spans="1:5">
      <c r="A37" s="26"/>
      <c r="E37" t="s">
        <v>94</v>
      </c>
    </row>
  </sheetData>
  <mergeCells count="12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29:F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项目支出绩效评分表</vt:lpstr>
      <vt:lpstr>Sheet1</vt:lpstr>
      <vt:lpstr>固定资产</vt:lpstr>
      <vt:lpstr>政策执行情况</vt:lpstr>
      <vt:lpstr>三重一大</vt:lpstr>
      <vt:lpstr>目标责任完成</vt:lpstr>
      <vt:lpstr>重大经济决策情况</vt:lpstr>
      <vt:lpstr>重要项目</vt:lpstr>
      <vt:lpstr>差旅费</vt:lpstr>
      <vt:lpstr>公务用车运行维护</vt:lpstr>
      <vt:lpstr>津补贴、奖金</vt:lpstr>
      <vt:lpstr>公务接待费</vt:lpstr>
      <vt:lpstr>生态效益</vt:lpstr>
      <vt:lpstr>可持续性影响</vt:lpstr>
      <vt:lpstr>会议费培训费</vt:lpstr>
      <vt:lpstr>调查员补贴、劳务费、慰问品</vt:lpstr>
      <vt:lpstr>慰问品</vt:lpstr>
      <vt:lpstr>内部制度</vt:lpstr>
      <vt:lpstr>第一责任人职责</vt:lpstr>
      <vt:lpstr>整改问题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俊</cp:lastModifiedBy>
  <dcterms:created xsi:type="dcterms:W3CDTF">2019-08-08T07:34:00Z</dcterms:created>
  <dcterms:modified xsi:type="dcterms:W3CDTF">2022-12-30T06:19:48Z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233AFB0AFEB3407286848A46B7771314</vt:lpwstr>
  </property>
  <property fmtid="{D5CDD505-2E9C-101B-9397-08002B2CF9AE}" pid="4" name="KSOReadingLayout">
    <vt:bool>false</vt:bool>
  </property>
  <property fmtid="{D5CDD505-2E9C-101B-9397-08002B2CF9AE}" pid="5" name="KSORubyTemplateID" linkTarget="0">
    <vt:lpwstr>20</vt:lpwstr>
  </property>
</Properties>
</file>