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<sst xmlns="http://schemas.openxmlformats.org/spreadsheetml/2006/main" count="438" uniqueCount="202">
  <si>
    <t>项目重点评价表</t>
  </si>
  <si>
    <t>项目名称</t>
  </si>
  <si>
    <t>2021年永修县恒丰中心卫生院项目（地方专项债券）</t>
  </si>
  <si>
    <t>主管部门</t>
  </si>
  <si>
    <t>永修县卫生健康委员会</t>
  </si>
  <si>
    <t>项目实施单位</t>
  </si>
  <si>
    <t>永修县恒丰中心卫生院</t>
  </si>
  <si>
    <t>项目负责人</t>
  </si>
  <si>
    <t>联系电话</t>
  </si>
  <si>
    <t>项目类型</t>
  </si>
  <si>
    <t>经常性项目（  ）       一次性项目（ √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</si>
  <si>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</si>
  <si>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</si>
  <si>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</si>
  <si>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</si>
  <si>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</si>
  <si>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</si>
  <si>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</si>
  <si>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</si>
  <si>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</si>
  <si>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</si>
  <si>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</si>
  <si>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</si>
  <si>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</si>
  <si>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</si>
  <si>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</si>
  <si>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</si>
  <si>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</si>
  <si>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</si>
  <si>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</si>
  <si>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</si>
  <si>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</si>
  <si>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</si>
  <si>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</si>
  <si>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</si>
  <si>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</si>
  <si>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</si>
  <si>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</si>
  <si>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</si>
  <si>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</si>
  <si>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</si>
  <si>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</si>
  <si>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</si>
  <si>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</si>
  <si>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工程前期准备工作完成100%</t>
  </si>
  <si>
    <t>完成3栋大楼主体建设</t>
  </si>
  <si>
    <t>产出质量</t>
  </si>
  <si>
    <t>基建程序合规率100%</t>
  </si>
  <si>
    <t>招投标合规率100%</t>
  </si>
  <si>
    <t>工程验收合规率100%</t>
  </si>
  <si>
    <t>产出时效</t>
  </si>
  <si>
    <t>工程完工及时率</t>
  </si>
  <si>
    <t>产出成本</t>
  </si>
  <si>
    <t>预算资金范围内</t>
  </si>
  <si>
    <t>效益  （25分）</t>
  </si>
  <si>
    <t xml:space="preserve">社会效益
</t>
  </si>
  <si>
    <t>改善医疗设施环境，提高区域紧急救护事件处理能力，为当地群众生命健康提供更可靠保障。</t>
  </si>
  <si>
    <t>能满足永修县恒丰及周边地区群众的就医需求，减轻患者医疗负担，响应新型农村合作医疗制度。</t>
  </si>
  <si>
    <t>可持续影响</t>
  </si>
  <si>
    <t>持续改善该院广大医务工作者的工作环境，缓解医患矛盾，提高本区域医疗服务水平，为患者提供一个高标准、安全的医疗环境</t>
  </si>
  <si>
    <t>满意度（10</t>
  </si>
  <si>
    <t>社会公众或服务
对象满意度</t>
  </si>
  <si>
    <t>就医患者满意度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</si>
  <si>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</si>
  <si>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</si>
  <si>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</si>
  <si>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</si>
  <si>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</si>
  <si>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</si>
  <si>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</si>
  <si>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</si>
  <si>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</si>
  <si>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</si>
  <si>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</si>
  <si>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</si>
  <si>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</si>
  <si>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</si>
  <si>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</si>
  <si>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</si>
  <si>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</si>
  <si>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</si>
  <si>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</si>
  <si>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</si>
  <si>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</si>
  <si>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</si>
  <si>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</si>
  <si>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</si>
  <si>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</si>
  <si>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</si>
  <si>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</si>
  <si>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</si>
  <si>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</si>
  <si>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</si>
  <si>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</si>
  <si>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</si>
  <si>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</si>
  <si>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</si>
  <si>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</si>
  <si>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</si>
  <si>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</si>
  <si>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</si>
  <si>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</si>
  <si>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</si>
  <si>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</si>
  <si>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</si>
  <si>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</si>
  <si>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</si>
  <si>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</si>
  <si>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</si>
  <si>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</si>
  <si>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</si>
  <si>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</si>
  <si>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</si>
  <si>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</si>
  <si>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</si>
  <si>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</si>
  <si>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</si>
  <si>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</si>
  <si>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</si>
  <si>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</si>
  <si>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</si>
  <si>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</si>
  <si>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</si>
  <si>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</si>
  <si>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</si>
  <si>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</si>
  <si>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</si>
  <si>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</si>
  <si>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</si>
  <si>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</si>
  <si>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</si>
  <si>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</si>
  <si>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</si>
  <si>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</si>
  <si>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</si>
  <si>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</si>
  <si>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</si>
  <si>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</si>
  <si>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</si>
  <si>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</si>
  <si>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</si>
  <si>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</si>
  <si>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</si>
  <si>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</si>
  <si>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</si>
  <si>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</si>
  <si>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</si>
  <si>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</si>
  <si>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</si>
  <si>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</si>
  <si>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</si>
  <si>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</si>
  <si>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</si>
  <si>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</si>
  <si>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</si>
  <si>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</si>
  <si>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</si>
  <si>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生态效益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</si>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</sst>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4" borderId="27" applyNumberFormat="0" applyAlignment="0" applyProtection="0">
      <alignment vertical="center"/>
    </xf>
    <xf numFmtId="0" fontId="44" fillId="14" borderId="23" applyNumberFormat="0" applyAlignment="0" applyProtection="0">
      <alignment vertical="center"/>
    </xf>
    <xf numFmtId="0" fontId="45" fillId="15" borderId="28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26" fillId="0" borderId="6" xfId="0" applyNumberFormat="1" applyFont="1" applyFill="1" applyBorder="1" applyAlignment="1">
      <alignment horizontal="center" vertical="center" shrinkToFi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6" fillId="0" borderId="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176" fontId="26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4" fillId="4" borderId="0" xfId="0" applyFont="1" applyFill="1">
      <alignment vertical="center"/>
    </xf>
    <xf numFmtId="9" fontId="24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1"/>
  <sheetViews>
    <sheetView tabSelected="1" topLeftCell="A23" workbookViewId="0">
      <selection activeCell="AI42" sqref="AI42"/>
    </sheetView>
  </sheetViews>
  <sheetFormatPr defaultColWidth="9" defaultRowHeight="13.5"/>
  <cols>
    <col min="1" max="5" width="9" style="155"/>
    <col min="6" max="6" width="18.275" style="155" customWidth="1"/>
    <col min="7" max="7" width="9" style="155"/>
    <col min="8" max="9" width="9" style="156"/>
    <col min="10" max="10" width="3.75833333333333" style="155" customWidth="1"/>
    <col min="11" max="11" width="9" style="155" hidden="1" customWidth="1"/>
    <col min="12" max="23" width="5.875" style="155" hidden="1" customWidth="1"/>
    <col min="24" max="24" width="8" style="156" hidden="1" customWidth="1"/>
    <col min="25" max="25" width="12.625" style="156" hidden="1" customWidth="1"/>
    <col min="26" max="26" width="6.875" style="156" hidden="1" customWidth="1"/>
    <col min="27" max="29" width="9" style="155" hidden="1" customWidth="1"/>
    <col min="30" max="31" width="9.375" style="155" hidden="1" customWidth="1"/>
    <col min="32" max="32" width="14.875" style="155" hidden="1" customWidth="1"/>
    <col min="33" max="16384" width="9" style="155"/>
  </cols>
  <sheetData>
    <row r="1" spans="1:9">
      <c r="A1" s="157" t="s">
        <v>0</v>
      </c>
      <c r="B1" s="157"/>
      <c r="C1" s="157"/>
      <c r="D1" s="157"/>
      <c r="E1" s="157"/>
      <c r="F1" s="157"/>
      <c r="G1" s="157"/>
      <c r="H1" s="158"/>
      <c r="I1" s="158"/>
    </row>
    <row r="2" spans="1:9">
      <c r="A2" s="157"/>
      <c r="B2" s="157"/>
      <c r="C2" s="157"/>
      <c r="D2" s="157"/>
      <c r="E2" s="157"/>
      <c r="F2" s="157"/>
      <c r="G2" s="157"/>
      <c r="H2" s="158"/>
      <c r="I2" s="158"/>
    </row>
    <row r="3" ht="18" customHeight="1" spans="1:9">
      <c r="A3" s="159" t="s">
        <v>1</v>
      </c>
      <c r="B3" s="159"/>
      <c r="C3" s="160" t="s">
        <v>2</v>
      </c>
      <c r="D3" s="161"/>
      <c r="E3" s="161"/>
      <c r="F3" s="161"/>
      <c r="G3" s="161"/>
      <c r="H3" s="162"/>
      <c r="I3" s="162"/>
    </row>
    <row r="4" ht="29" customHeight="1" spans="1:9">
      <c r="A4" s="159" t="s">
        <v>3</v>
      </c>
      <c r="B4" s="159"/>
      <c r="C4" s="163" t="s">
        <v>4</v>
      </c>
      <c r="D4" s="164"/>
      <c r="E4" s="159" t="s">
        <v>5</v>
      </c>
      <c r="F4" s="159"/>
      <c r="G4" s="159"/>
      <c r="H4" s="165" t="s">
        <v>6</v>
      </c>
      <c r="I4" s="190"/>
    </row>
    <row r="5" spans="1:9">
      <c r="A5" s="159" t="s">
        <v>7</v>
      </c>
      <c r="B5" s="159"/>
      <c r="C5" s="166"/>
      <c r="D5" s="166"/>
      <c r="E5" s="159" t="s">
        <v>8</v>
      </c>
      <c r="F5" s="159"/>
      <c r="G5" s="159"/>
      <c r="H5" s="165"/>
      <c r="I5" s="190"/>
    </row>
    <row r="6" spans="1:9">
      <c r="A6" s="159" t="s">
        <v>9</v>
      </c>
      <c r="B6" s="159"/>
      <c r="C6" s="159" t="s">
        <v>10</v>
      </c>
      <c r="D6" s="159"/>
      <c r="E6" s="159"/>
      <c r="F6" s="159"/>
      <c r="G6" s="159"/>
      <c r="H6" s="167"/>
      <c r="I6" s="167"/>
    </row>
    <row r="7" ht="36.75" spans="1:28">
      <c r="A7" s="159" t="s">
        <v>11</v>
      </c>
      <c r="B7" s="166"/>
      <c r="C7" s="166">
        <v>1300</v>
      </c>
      <c r="D7" s="159" t="s">
        <v>12</v>
      </c>
      <c r="E7" s="166"/>
      <c r="F7" s="166"/>
      <c r="G7" s="166">
        <v>1040</v>
      </c>
      <c r="H7" s="168" t="s">
        <v>13</v>
      </c>
      <c r="I7" s="169"/>
      <c r="AB7" s="155">
        <f>1040-737.07</f>
        <v>302.93</v>
      </c>
    </row>
    <row r="8" spans="1:9">
      <c r="A8" s="159" t="s">
        <v>14</v>
      </c>
      <c r="B8" s="159"/>
      <c r="C8" s="166"/>
      <c r="D8" s="159" t="s">
        <v>14</v>
      </c>
      <c r="E8" s="159"/>
      <c r="F8" s="159"/>
      <c r="G8" s="166"/>
      <c r="H8" s="169"/>
      <c r="I8" s="169"/>
    </row>
    <row r="9" spans="1:9">
      <c r="A9" s="159" t="s">
        <v>15</v>
      </c>
      <c r="B9" s="159"/>
      <c r="C9" s="166"/>
      <c r="D9" s="159" t="s">
        <v>15</v>
      </c>
      <c r="E9" s="159"/>
      <c r="F9" s="159"/>
      <c r="G9" s="166"/>
      <c r="H9" s="169"/>
      <c r="I9" s="169"/>
    </row>
    <row r="10" spans="1:9">
      <c r="A10" s="159" t="s">
        <v>16</v>
      </c>
      <c r="B10" s="159"/>
      <c r="C10" s="166">
        <v>1300</v>
      </c>
      <c r="D10" s="159" t="s">
        <v>16</v>
      </c>
      <c r="E10" s="159"/>
      <c r="F10" s="159"/>
      <c r="G10" s="166">
        <v>1040</v>
      </c>
      <c r="H10" s="169"/>
      <c r="I10" s="169"/>
    </row>
    <row r="11" spans="1:9">
      <c r="A11" s="159" t="s">
        <v>17</v>
      </c>
      <c r="B11" s="159"/>
      <c r="C11" s="166"/>
      <c r="D11" s="159" t="s">
        <v>17</v>
      </c>
      <c r="E11" s="159"/>
      <c r="F11" s="159"/>
      <c r="G11" s="166"/>
      <c r="H11" s="169"/>
      <c r="I11" s="169"/>
    </row>
    <row r="12" spans="1:9">
      <c r="A12" s="170" t="s">
        <v>18</v>
      </c>
      <c r="B12" s="170"/>
      <c r="C12" s="170"/>
      <c r="D12" s="170"/>
      <c r="E12" s="170"/>
      <c r="F12" s="170"/>
      <c r="G12" s="170"/>
      <c r="H12" s="171"/>
      <c r="I12" s="171"/>
    </row>
    <row r="13" spans="1:9">
      <c r="A13" s="159" t="s">
        <v>19</v>
      </c>
      <c r="B13" s="159" t="s">
        <v>20</v>
      </c>
      <c r="C13" s="159" t="s">
        <v>21</v>
      </c>
      <c r="D13" s="159"/>
      <c r="E13" s="159" t="s">
        <v>20</v>
      </c>
      <c r="F13" s="159" t="s">
        <v>22</v>
      </c>
      <c r="G13" s="159" t="s">
        <v>20</v>
      </c>
      <c r="H13" s="165" t="s">
        <v>23</v>
      </c>
      <c r="I13" s="190"/>
    </row>
    <row r="14" spans="1:9">
      <c r="A14" s="159" t="s">
        <v>24</v>
      </c>
      <c r="B14" s="172">
        <v>15</v>
      </c>
      <c r="C14" s="159" t="s">
        <v>25</v>
      </c>
      <c r="D14" s="159"/>
      <c r="E14" s="166">
        <v>5</v>
      </c>
      <c r="F14" s="159" t="s">
        <v>26</v>
      </c>
      <c r="G14" s="166">
        <v>3</v>
      </c>
      <c r="H14" s="165">
        <v>3</v>
      </c>
      <c r="I14" s="190"/>
    </row>
    <row r="15" spans="1:9">
      <c r="A15" s="159"/>
      <c r="B15" s="173"/>
      <c r="C15" s="159"/>
      <c r="D15" s="159"/>
      <c r="E15" s="166"/>
      <c r="F15" s="159" t="s">
        <v>27</v>
      </c>
      <c r="G15" s="166">
        <v>2</v>
      </c>
      <c r="H15" s="165">
        <v>2</v>
      </c>
      <c r="I15" s="190"/>
    </row>
    <row r="16" spans="1:9">
      <c r="A16" s="159"/>
      <c r="B16" s="173"/>
      <c r="C16" s="159" t="s">
        <v>28</v>
      </c>
      <c r="D16" s="159"/>
      <c r="E16" s="166">
        <v>5</v>
      </c>
      <c r="F16" s="159" t="s">
        <v>29</v>
      </c>
      <c r="G16" s="166">
        <v>3</v>
      </c>
      <c r="H16" s="165">
        <v>2.4</v>
      </c>
      <c r="I16" s="190"/>
    </row>
    <row r="17" spans="1:12">
      <c r="A17" s="159"/>
      <c r="B17" s="173"/>
      <c r="C17" s="159"/>
      <c r="D17" s="159"/>
      <c r="E17" s="166"/>
      <c r="F17" s="159" t="s">
        <v>30</v>
      </c>
      <c r="G17" s="166">
        <v>2</v>
      </c>
      <c r="H17" s="165">
        <v>1.3</v>
      </c>
      <c r="I17" s="190"/>
      <c r="L17" s="191"/>
    </row>
    <row r="18" spans="1:12">
      <c r="A18" s="159"/>
      <c r="B18" s="173"/>
      <c r="C18" s="159" t="s">
        <v>31</v>
      </c>
      <c r="D18" s="159"/>
      <c r="E18" s="166">
        <v>5</v>
      </c>
      <c r="F18" s="159" t="s">
        <v>32</v>
      </c>
      <c r="G18" s="166">
        <v>3</v>
      </c>
      <c r="H18" s="165">
        <v>3</v>
      </c>
      <c r="I18" s="190"/>
      <c r="L18" s="191"/>
    </row>
    <row r="19" spans="1:12">
      <c r="A19" s="159"/>
      <c r="B19" s="174"/>
      <c r="C19" s="159"/>
      <c r="D19" s="159"/>
      <c r="E19" s="166"/>
      <c r="F19" s="159" t="s">
        <v>33</v>
      </c>
      <c r="G19" s="166">
        <v>2</v>
      </c>
      <c r="H19" s="165">
        <v>2</v>
      </c>
      <c r="I19" s="190"/>
      <c r="L19" s="191"/>
    </row>
    <row r="20" ht="23" customHeight="1" spans="1:12">
      <c r="A20" s="159" t="s">
        <v>34</v>
      </c>
      <c r="B20" s="172">
        <v>15</v>
      </c>
      <c r="C20" s="175" t="s">
        <v>35</v>
      </c>
      <c r="D20" s="176"/>
      <c r="E20" s="177">
        <v>10</v>
      </c>
      <c r="F20" s="159" t="s">
        <v>36</v>
      </c>
      <c r="G20" s="166">
        <v>3</v>
      </c>
      <c r="H20" s="165">
        <v>2.4</v>
      </c>
      <c r="I20" s="190"/>
      <c r="L20" s="191"/>
    </row>
    <row r="21" ht="21" customHeight="1" spans="1:9">
      <c r="A21" s="159"/>
      <c r="B21" s="173"/>
      <c r="C21" s="178"/>
      <c r="D21" s="179"/>
      <c r="E21" s="180"/>
      <c r="F21" s="159" t="s">
        <v>37</v>
      </c>
      <c r="G21" s="166">
        <v>3</v>
      </c>
      <c r="H21" s="165">
        <v>2.4</v>
      </c>
      <c r="I21" s="190"/>
    </row>
    <row r="22" ht="20" customHeight="1" spans="1:9">
      <c r="A22" s="159"/>
      <c r="B22" s="173"/>
      <c r="C22" s="181"/>
      <c r="D22" s="182"/>
      <c r="E22" s="183"/>
      <c r="F22" s="159" t="s">
        <v>38</v>
      </c>
      <c r="G22" s="166">
        <v>4</v>
      </c>
      <c r="H22" s="165">
        <v>3.5</v>
      </c>
      <c r="I22" s="190"/>
    </row>
    <row r="23" ht="18" customHeight="1" spans="1:9">
      <c r="A23" s="159"/>
      <c r="B23" s="173"/>
      <c r="C23" s="159" t="s">
        <v>39</v>
      </c>
      <c r="D23" s="159"/>
      <c r="E23" s="166">
        <v>5</v>
      </c>
      <c r="F23" s="159" t="s">
        <v>40</v>
      </c>
      <c r="G23" s="166">
        <v>2</v>
      </c>
      <c r="H23" s="165">
        <v>2</v>
      </c>
      <c r="I23" s="190"/>
    </row>
    <row r="24" ht="20" customHeight="1" spans="1:9">
      <c r="A24" s="159"/>
      <c r="B24" s="174"/>
      <c r="C24" s="159"/>
      <c r="D24" s="159"/>
      <c r="E24" s="166"/>
      <c r="F24" s="159" t="s">
        <v>41</v>
      </c>
      <c r="G24" s="166">
        <v>3</v>
      </c>
      <c r="H24" s="165">
        <v>2.05</v>
      </c>
      <c r="I24" s="190"/>
    </row>
    <row r="25" ht="25.5" spans="1:28">
      <c r="A25" s="184" t="s">
        <v>42</v>
      </c>
      <c r="B25" s="172">
        <v>35</v>
      </c>
      <c r="C25" s="175" t="s">
        <v>43</v>
      </c>
      <c r="D25" s="176"/>
      <c r="E25" s="177">
        <v>15</v>
      </c>
      <c r="F25" s="159" t="s">
        <v>44</v>
      </c>
      <c r="G25" s="166">
        <v>5</v>
      </c>
      <c r="H25" s="165">
        <v>5</v>
      </c>
      <c r="I25" s="190"/>
      <c r="L25" s="155">
        <v>1</v>
      </c>
      <c r="M25" s="155">
        <v>2</v>
      </c>
      <c r="N25" s="155">
        <v>3</v>
      </c>
      <c r="O25" s="155">
        <v>4</v>
      </c>
      <c r="P25" s="155">
        <v>5</v>
      </c>
      <c r="Q25" s="155">
        <v>6</v>
      </c>
      <c r="R25" s="155">
        <v>7</v>
      </c>
      <c r="S25" s="155">
        <v>8</v>
      </c>
      <c r="T25" s="155">
        <v>9</v>
      </c>
      <c r="U25" s="155">
        <v>10</v>
      </c>
      <c r="V25" s="155">
        <v>11</v>
      </c>
      <c r="W25" s="155">
        <v>12</v>
      </c>
      <c r="AB25" s="192"/>
    </row>
    <row r="26" ht="34" customHeight="1" spans="1:28">
      <c r="A26" s="185"/>
      <c r="B26" s="173"/>
      <c r="C26" s="178"/>
      <c r="D26" s="179"/>
      <c r="E26" s="180"/>
      <c r="F26" s="159" t="s">
        <v>45</v>
      </c>
      <c r="G26" s="166">
        <v>10</v>
      </c>
      <c r="H26" s="165">
        <v>6.66666666666667</v>
      </c>
      <c r="I26" s="190"/>
      <c r="AB26" s="192"/>
    </row>
    <row r="27" ht="42" customHeight="1" spans="1:25">
      <c r="A27" s="185"/>
      <c r="B27" s="173"/>
      <c r="C27" s="175" t="s">
        <v>46</v>
      </c>
      <c r="D27" s="176"/>
      <c r="E27" s="177">
        <v>10</v>
      </c>
      <c r="F27" s="186" t="s">
        <v>47</v>
      </c>
      <c r="G27" s="166">
        <v>3</v>
      </c>
      <c r="H27" s="165">
        <v>3</v>
      </c>
      <c r="I27" s="190"/>
      <c r="K27" s="155">
        <v>87</v>
      </c>
      <c r="L27" s="155">
        <f>87-17</f>
        <v>70</v>
      </c>
      <c r="M27" s="155">
        <f>K27-18</f>
        <v>69</v>
      </c>
      <c r="N27" s="155">
        <f>K27-18</f>
        <v>69</v>
      </c>
      <c r="O27" s="155">
        <f>87-15</f>
        <v>72</v>
      </c>
      <c r="P27" s="155">
        <f>87-13</f>
        <v>74</v>
      </c>
      <c r="Q27" s="155">
        <f>87-14</f>
        <v>73</v>
      </c>
      <c r="R27" s="155">
        <f>87-27</f>
        <v>60</v>
      </c>
      <c r="S27" s="155">
        <f>87-27</f>
        <v>60</v>
      </c>
      <c r="T27" s="155">
        <f>87-24</f>
        <v>63</v>
      </c>
      <c r="U27" s="155">
        <f>87-17</f>
        <v>70</v>
      </c>
      <c r="V27" s="155">
        <f>87-22</f>
        <v>65</v>
      </c>
      <c r="W27" s="155">
        <f>87-20</f>
        <v>67</v>
      </c>
      <c r="X27" s="156">
        <f>SUM(L27:W27)</f>
        <v>812</v>
      </c>
      <c r="Y27" s="156">
        <f>X27/12</f>
        <v>67.6666666666667</v>
      </c>
    </row>
    <row r="28" ht="42" customHeight="1" spans="1:9">
      <c r="A28" s="185"/>
      <c r="B28" s="173"/>
      <c r="C28" s="178"/>
      <c r="D28" s="179"/>
      <c r="E28" s="180"/>
      <c r="F28" s="159" t="s">
        <v>48</v>
      </c>
      <c r="G28" s="166">
        <v>2</v>
      </c>
      <c r="H28" s="165">
        <v>2</v>
      </c>
      <c r="I28" s="190"/>
    </row>
    <row r="29" ht="33" customHeight="1" spans="1:9">
      <c r="A29" s="185"/>
      <c r="B29" s="173"/>
      <c r="C29" s="178"/>
      <c r="D29" s="179"/>
      <c r="E29" s="180"/>
      <c r="F29" s="159" t="s">
        <v>49</v>
      </c>
      <c r="G29" s="166">
        <v>5</v>
      </c>
      <c r="H29" s="165">
        <v>5</v>
      </c>
      <c r="I29" s="190"/>
    </row>
    <row r="30" ht="35" customHeight="1" spans="1:25">
      <c r="A30" s="185"/>
      <c r="B30" s="173"/>
      <c r="C30" s="159" t="s">
        <v>50</v>
      </c>
      <c r="D30" s="159"/>
      <c r="E30" s="166">
        <v>5</v>
      </c>
      <c r="F30" s="187" t="s">
        <v>51</v>
      </c>
      <c r="G30" s="166">
        <v>5</v>
      </c>
      <c r="H30" s="165">
        <v>3</v>
      </c>
      <c r="I30" s="190"/>
      <c r="K30" s="155">
        <v>64</v>
      </c>
      <c r="L30" s="155">
        <f>64-42</f>
        <v>22</v>
      </c>
      <c r="M30" s="155">
        <f>64-46</f>
        <v>18</v>
      </c>
      <c r="N30" s="155">
        <f>64-46</f>
        <v>18</v>
      </c>
      <c r="O30" s="155">
        <f>64-46</f>
        <v>18</v>
      </c>
      <c r="P30" s="155">
        <f>64-47</f>
        <v>17</v>
      </c>
      <c r="Q30" s="155">
        <f>64-49</f>
        <v>15</v>
      </c>
      <c r="R30" s="155">
        <f>64-55</f>
        <v>9</v>
      </c>
      <c r="S30" s="155">
        <f>64-55</f>
        <v>9</v>
      </c>
      <c r="T30" s="155">
        <f>64-54</f>
        <v>10</v>
      </c>
      <c r="U30" s="155">
        <f>64-55</f>
        <v>9</v>
      </c>
      <c r="V30" s="155">
        <f>64-56</f>
        <v>8</v>
      </c>
      <c r="W30" s="155">
        <f>64-57</f>
        <v>7</v>
      </c>
      <c r="X30" s="156">
        <f>SUM(L30:W30)</f>
        <v>160</v>
      </c>
      <c r="Y30" s="156">
        <f>X30/12</f>
        <v>13.3333333333333</v>
      </c>
    </row>
    <row r="31" ht="30" customHeight="1" spans="1:25">
      <c r="A31" s="185"/>
      <c r="B31" s="173"/>
      <c r="C31" s="175" t="s">
        <v>52</v>
      </c>
      <c r="D31" s="176"/>
      <c r="E31" s="177">
        <v>5</v>
      </c>
      <c r="F31" s="187" t="s">
        <v>53</v>
      </c>
      <c r="G31" s="166">
        <v>5</v>
      </c>
      <c r="H31" s="165">
        <v>5</v>
      </c>
      <c r="I31" s="190"/>
      <c r="K31" s="155">
        <v>22</v>
      </c>
      <c r="L31" s="155">
        <f>22-11</f>
        <v>11</v>
      </c>
      <c r="M31" s="155">
        <f>22-11</f>
        <v>11</v>
      </c>
      <c r="N31" s="155">
        <f>22-9</f>
        <v>13</v>
      </c>
      <c r="O31" s="155">
        <f>22-9</f>
        <v>13</v>
      </c>
      <c r="P31" s="155">
        <f>22-10</f>
        <v>12</v>
      </c>
      <c r="Q31" s="155">
        <f>22-12</f>
        <v>10</v>
      </c>
      <c r="R31" s="155">
        <f>22-15</f>
        <v>7</v>
      </c>
      <c r="S31" s="155">
        <f>22-14</f>
        <v>8</v>
      </c>
      <c r="T31" s="155">
        <f>22-15</f>
        <v>7</v>
      </c>
      <c r="U31" s="155">
        <f>22-16</f>
        <v>6</v>
      </c>
      <c r="V31" s="155">
        <f>22-17</f>
        <v>5</v>
      </c>
      <c r="W31" s="155">
        <f>22-17</f>
        <v>5</v>
      </c>
      <c r="X31" s="156">
        <f>SUM(L31:W31)</f>
        <v>108</v>
      </c>
      <c r="Y31" s="156">
        <f>X31/12</f>
        <v>9</v>
      </c>
    </row>
    <row r="32" ht="67" customHeight="1" spans="1:31">
      <c r="A32" s="184" t="s">
        <v>54</v>
      </c>
      <c r="B32" s="172">
        <v>25</v>
      </c>
      <c r="C32" s="175" t="s">
        <v>55</v>
      </c>
      <c r="D32" s="176"/>
      <c r="E32" s="177">
        <v>15</v>
      </c>
      <c r="F32" s="187" t="s">
        <v>56</v>
      </c>
      <c r="G32" s="166">
        <v>10</v>
      </c>
      <c r="H32" s="165">
        <v>8</v>
      </c>
      <c r="I32" s="190"/>
      <c r="K32" s="155">
        <f>SUM(K27:K31)</f>
        <v>173</v>
      </c>
      <c r="Y32" s="156">
        <f>SUM(Y27:Y31)</f>
        <v>90</v>
      </c>
      <c r="Z32" s="156">
        <f>Y32/K32</f>
        <v>0.520231213872832</v>
      </c>
      <c r="AD32" s="155">
        <f>93+59+72</f>
        <v>224</v>
      </c>
      <c r="AE32" s="155">
        <f>60+47+80</f>
        <v>187</v>
      </c>
    </row>
    <row r="33" ht="73" customHeight="1" spans="1:32">
      <c r="A33" s="185"/>
      <c r="B33" s="173"/>
      <c r="C33" s="181"/>
      <c r="D33" s="182"/>
      <c r="E33" s="183"/>
      <c r="F33" s="187" t="s">
        <v>57</v>
      </c>
      <c r="G33" s="166">
        <v>5</v>
      </c>
      <c r="H33" s="165">
        <v>4</v>
      </c>
      <c r="I33" s="190"/>
      <c r="AF33" s="156"/>
    </row>
    <row r="34" ht="100" customHeight="1" spans="1:29">
      <c r="A34" s="188"/>
      <c r="B34" s="174"/>
      <c r="C34" s="159" t="s">
        <v>58</v>
      </c>
      <c r="D34" s="159"/>
      <c r="E34" s="166">
        <v>10</v>
      </c>
      <c r="F34" s="187" t="s">
        <v>59</v>
      </c>
      <c r="G34" s="166">
        <v>10</v>
      </c>
      <c r="H34" s="165">
        <v>8</v>
      </c>
      <c r="I34" s="190"/>
      <c r="AC34" s="155">
        <f>43/50</f>
        <v>0.86</v>
      </c>
    </row>
    <row r="35" ht="41" customHeight="1" spans="1:30">
      <c r="A35" s="184" t="s">
        <v>60</v>
      </c>
      <c r="B35" s="172">
        <v>10</v>
      </c>
      <c r="C35" s="175" t="s">
        <v>61</v>
      </c>
      <c r="D35" s="176"/>
      <c r="E35" s="177">
        <v>10</v>
      </c>
      <c r="F35" s="187" t="s">
        <v>62</v>
      </c>
      <c r="G35" s="166">
        <v>10</v>
      </c>
      <c r="H35" s="165">
        <v>10</v>
      </c>
      <c r="I35" s="190"/>
      <c r="AC35" s="155">
        <f>4*8</f>
        <v>32</v>
      </c>
      <c r="AD35" s="193">
        <v>0.85</v>
      </c>
    </row>
    <row r="36" spans="1:9">
      <c r="A36" s="159" t="s">
        <v>63</v>
      </c>
      <c r="B36" s="189">
        <v>100</v>
      </c>
      <c r="C36" s="166"/>
      <c r="D36" s="166"/>
      <c r="E36" s="189">
        <f>SUM(E14:E35)</f>
        <v>100</v>
      </c>
      <c r="F36" s="166"/>
      <c r="G36" s="189">
        <f>SUM(G14:G35)</f>
        <v>100</v>
      </c>
      <c r="H36" s="165">
        <f>SUM(H14:H35)</f>
        <v>85.7166666666667</v>
      </c>
      <c r="I36" s="190"/>
    </row>
    <row r="37" spans="1:9">
      <c r="A37" s="159" t="s">
        <v>64</v>
      </c>
      <c r="B37" s="159" t="s">
        <v>65</v>
      </c>
      <c r="C37" s="159"/>
      <c r="D37" s="159"/>
      <c r="E37" s="159"/>
      <c r="F37" s="159"/>
      <c r="G37" s="159"/>
      <c r="H37" s="167"/>
      <c r="I37" s="167"/>
    </row>
    <row r="38" spans="1:9">
      <c r="A38" s="159"/>
      <c r="B38" s="159" t="s">
        <v>66</v>
      </c>
      <c r="C38" s="159"/>
      <c r="D38" s="159"/>
      <c r="E38" s="159"/>
      <c r="F38" s="159"/>
      <c r="G38" s="159"/>
      <c r="H38" s="167"/>
      <c r="I38" s="167"/>
    </row>
    <row r="40" spans="34:35">
      <c r="AH40"/>
      <c r="AI40"/>
    </row>
    <row r="41" spans="34:35">
      <c r="AH41"/>
      <c r="AI41"/>
    </row>
    <row r="42" spans="34:35">
      <c r="AH42"/>
      <c r="AI42"/>
    </row>
    <row r="43" spans="34:35">
      <c r="AH43"/>
      <c r="AI43"/>
    </row>
    <row r="44" spans="34:35">
      <c r="AH44"/>
      <c r="AI44"/>
    </row>
    <row r="45" spans="34:35">
      <c r="AH45"/>
      <c r="AI45"/>
    </row>
    <row r="46" spans="34:35">
      <c r="AH46"/>
      <c r="AI46"/>
    </row>
    <row r="47" spans="34:35">
      <c r="AH47"/>
      <c r="AI47"/>
    </row>
    <row r="48" spans="34:35">
      <c r="AH48"/>
      <c r="AI48"/>
    </row>
    <row r="49" spans="34:35">
      <c r="AH49"/>
      <c r="AI49"/>
    </row>
    <row r="50" spans="34:35">
      <c r="AH50"/>
      <c r="AI50"/>
    </row>
    <row r="51" spans="34:35">
      <c r="AH51"/>
      <c r="AI51"/>
    </row>
    <row r="52" spans="34:35">
      <c r="AH52"/>
      <c r="AI52"/>
    </row>
    <row r="53" spans="34:35">
      <c r="AH53"/>
      <c r="AI53"/>
    </row>
    <row r="54" spans="34:35">
      <c r="AH54"/>
      <c r="AI54"/>
    </row>
    <row r="55" spans="34:35">
      <c r="AH55"/>
      <c r="AI55"/>
    </row>
    <row r="56" spans="34:35">
      <c r="AH56"/>
      <c r="AI56"/>
    </row>
    <row r="57" spans="34:35">
      <c r="AH57"/>
      <c r="AI57"/>
    </row>
    <row r="58" spans="34:35">
      <c r="AH58"/>
      <c r="AI58"/>
    </row>
    <row r="59" spans="34:35">
      <c r="AH59"/>
      <c r="AI59"/>
    </row>
    <row r="60" spans="34:35">
      <c r="AH60"/>
      <c r="AI60"/>
    </row>
    <row r="61" spans="34:35">
      <c r="AH61"/>
      <c r="AI61"/>
    </row>
  </sheetData>
  <mergeCells count="81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C30:D30"/>
    <mergeCell ref="H30:I30"/>
    <mergeCell ref="C31:D31"/>
    <mergeCell ref="H31:I31"/>
    <mergeCell ref="H32:I32"/>
    <mergeCell ref="H33:I33"/>
    <mergeCell ref="C34:D34"/>
    <mergeCell ref="H34:I34"/>
    <mergeCell ref="C35:D35"/>
    <mergeCell ref="H35:I35"/>
    <mergeCell ref="C36:D36"/>
    <mergeCell ref="H36:I36"/>
    <mergeCell ref="B37:I37"/>
    <mergeCell ref="B38:I38"/>
    <mergeCell ref="A14:A19"/>
    <mergeCell ref="A20:A24"/>
    <mergeCell ref="A25:A31"/>
    <mergeCell ref="A32:A34"/>
    <mergeCell ref="A37:A38"/>
    <mergeCell ref="B14:B19"/>
    <mergeCell ref="B20:B24"/>
    <mergeCell ref="B25:B31"/>
    <mergeCell ref="B32:B34"/>
    <mergeCell ref="E14:E15"/>
    <mergeCell ref="E16:E17"/>
    <mergeCell ref="E18:E19"/>
    <mergeCell ref="E20:E22"/>
    <mergeCell ref="E23:E24"/>
    <mergeCell ref="E25:E26"/>
    <mergeCell ref="E27:E29"/>
    <mergeCell ref="E32:E33"/>
    <mergeCell ref="A1:I2"/>
    <mergeCell ref="C14:D15"/>
    <mergeCell ref="C16:D17"/>
    <mergeCell ref="C18:D19"/>
    <mergeCell ref="C20:D22"/>
    <mergeCell ref="C23:D24"/>
    <mergeCell ref="C25:D26"/>
    <mergeCell ref="C27:D29"/>
    <mergeCell ref="C32:D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5"/>
      <c r="C2" s="155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6"/>
      <c r="P2" s="156"/>
      <c r="Q2" s="156"/>
    </row>
    <row r="3" spans="2:17">
      <c r="B3" s="155">
        <v>87</v>
      </c>
      <c r="C3" s="155">
        <f>87-17</f>
        <v>70</v>
      </c>
      <c r="D3" s="155">
        <f>B3-18</f>
        <v>69</v>
      </c>
      <c r="E3" s="155">
        <f>B3-18</f>
        <v>69</v>
      </c>
      <c r="F3" s="155">
        <f>87-15</f>
        <v>72</v>
      </c>
      <c r="G3" s="155">
        <f>87-13</f>
        <v>74</v>
      </c>
      <c r="H3" s="155">
        <f>87-14</f>
        <v>73</v>
      </c>
      <c r="I3" s="155">
        <f>87-27</f>
        <v>60</v>
      </c>
      <c r="J3" s="155">
        <f>87-27</f>
        <v>60</v>
      </c>
      <c r="K3" s="155">
        <f>87-24</f>
        <v>63</v>
      </c>
      <c r="L3" s="155">
        <f>87-17</f>
        <v>70</v>
      </c>
      <c r="M3" s="155">
        <f>87-22</f>
        <v>65</v>
      </c>
      <c r="N3" s="155">
        <f>87-20</f>
        <v>67</v>
      </c>
      <c r="O3" s="156">
        <f t="shared" ref="O3:O6" si="0">SUM(C3:N3)</f>
        <v>812</v>
      </c>
      <c r="P3" s="156">
        <f t="shared" ref="P3:P6" si="1">O3/12</f>
        <v>67.6666666666667</v>
      </c>
      <c r="Q3" s="156"/>
    </row>
    <row r="4" spans="2:17">
      <c r="B4" s="155">
        <v>64</v>
      </c>
      <c r="C4" s="155">
        <f>64-42</f>
        <v>22</v>
      </c>
      <c r="D4" s="155">
        <f t="shared" ref="D4:F4" si="2">64-46</f>
        <v>18</v>
      </c>
      <c r="E4" s="155">
        <f t="shared" si="2"/>
        <v>18</v>
      </c>
      <c r="F4" s="155">
        <f t="shared" si="2"/>
        <v>18</v>
      </c>
      <c r="G4" s="155">
        <f>64-47</f>
        <v>17</v>
      </c>
      <c r="H4" s="155">
        <f>64-49</f>
        <v>15</v>
      </c>
      <c r="I4" s="155">
        <f t="shared" ref="I4:L4" si="3">64-55</f>
        <v>9</v>
      </c>
      <c r="J4" s="155">
        <f t="shared" si="3"/>
        <v>9</v>
      </c>
      <c r="K4" s="155">
        <f>64-54</f>
        <v>10</v>
      </c>
      <c r="L4" s="155">
        <f t="shared" si="3"/>
        <v>9</v>
      </c>
      <c r="M4" s="155">
        <f>64-56</f>
        <v>8</v>
      </c>
      <c r="N4" s="155">
        <f>64-57</f>
        <v>7</v>
      </c>
      <c r="O4" s="156">
        <f t="shared" si="0"/>
        <v>160</v>
      </c>
      <c r="P4" s="156">
        <f t="shared" si="1"/>
        <v>13.3333333333333</v>
      </c>
      <c r="Q4" s="156"/>
    </row>
    <row r="5" spans="2:17">
      <c r="B5" s="155">
        <v>22</v>
      </c>
      <c r="C5" s="155">
        <f>22-11</f>
        <v>11</v>
      </c>
      <c r="D5" s="155">
        <f>22-11</f>
        <v>11</v>
      </c>
      <c r="E5" s="155">
        <f>22-9</f>
        <v>13</v>
      </c>
      <c r="F5" s="155">
        <f>22-9</f>
        <v>13</v>
      </c>
      <c r="G5" s="155">
        <f>22-10</f>
        <v>12</v>
      </c>
      <c r="H5" s="155">
        <f>22-12</f>
        <v>10</v>
      </c>
      <c r="I5" s="155">
        <f>22-15</f>
        <v>7</v>
      </c>
      <c r="J5" s="155">
        <f>22-14</f>
        <v>8</v>
      </c>
      <c r="K5" s="155">
        <f>22-15</f>
        <v>7</v>
      </c>
      <c r="L5" s="155">
        <f>22-16</f>
        <v>6</v>
      </c>
      <c r="M5" s="155">
        <f>22-17</f>
        <v>5</v>
      </c>
      <c r="N5" s="155">
        <f>22-17</f>
        <v>5</v>
      </c>
      <c r="O5" s="156">
        <f t="shared" si="0"/>
        <v>108</v>
      </c>
      <c r="P5" s="156">
        <f t="shared" si="1"/>
        <v>9</v>
      </c>
      <c r="Q5" s="156"/>
    </row>
    <row r="6" spans="2:17">
      <c r="B6" s="155">
        <v>9</v>
      </c>
      <c r="C6" s="155">
        <v>9</v>
      </c>
      <c r="D6" s="155">
        <v>9</v>
      </c>
      <c r="E6" s="155">
        <v>9</v>
      </c>
      <c r="F6" s="155">
        <v>9</v>
      </c>
      <c r="G6" s="155">
        <v>9</v>
      </c>
      <c r="H6" s="155">
        <v>9</v>
      </c>
      <c r="I6" s="155">
        <v>9</v>
      </c>
      <c r="J6" s="155">
        <v>9</v>
      </c>
      <c r="K6" s="155">
        <v>9</v>
      </c>
      <c r="L6" s="155">
        <v>9</v>
      </c>
      <c r="M6" s="155">
        <v>9</v>
      </c>
      <c r="N6" s="155">
        <v>9</v>
      </c>
      <c r="O6" s="156">
        <f t="shared" si="0"/>
        <v>108</v>
      </c>
      <c r="P6" s="156">
        <f t="shared" si="1"/>
        <v>9</v>
      </c>
      <c r="Q6" s="156"/>
    </row>
    <row r="7" spans="2:17">
      <c r="B7" s="155">
        <f>SUM(B3:B6)</f>
        <v>182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>
        <f>SUM(P3:P6)</f>
        <v>99</v>
      </c>
      <c r="Q7" s="156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68</v>
      </c>
      <c r="D2" s="3"/>
      <c r="E2" s="3"/>
      <c r="F2" s="3"/>
    </row>
    <row r="3" ht="29" customHeight="1" spans="1:6">
      <c r="A3" s="4" t="s">
        <v>69</v>
      </c>
      <c r="B3" s="2"/>
      <c r="C3" s="3" t="s">
        <v>70</v>
      </c>
      <c r="D3" s="3"/>
      <c r="E3" s="3"/>
      <c r="F3" s="3"/>
    </row>
    <row r="4" ht="17.25" customHeight="1" spans="1:6">
      <c r="A4" s="2" t="s">
        <v>71</v>
      </c>
      <c r="B4" s="87"/>
      <c r="C4" s="27" t="s">
        <v>72</v>
      </c>
      <c r="D4" s="27"/>
      <c r="E4" s="27"/>
      <c r="F4" s="27"/>
    </row>
    <row r="5" ht="51" customHeight="1" spans="1:7">
      <c r="A5" s="4" t="s">
        <v>73</v>
      </c>
      <c r="B5" s="136"/>
      <c r="C5" s="136"/>
      <c r="D5" s="137"/>
      <c r="E5" s="138"/>
      <c r="F5" s="138"/>
      <c r="G5" t="s">
        <v>74</v>
      </c>
    </row>
    <row r="6" ht="17.25" customHeight="1" spans="1:7">
      <c r="A6" s="4"/>
      <c r="B6" s="113"/>
      <c r="C6" s="113"/>
      <c r="D6" s="115"/>
      <c r="E6" s="139"/>
      <c r="F6" s="140"/>
      <c r="G6" t="s">
        <v>75</v>
      </c>
    </row>
    <row r="7" ht="30" customHeight="1" spans="1:7">
      <c r="A7" s="4"/>
      <c r="B7" s="113"/>
      <c r="C7" s="136"/>
      <c r="D7" s="33"/>
      <c r="E7" s="138"/>
      <c r="F7" s="138"/>
      <c r="G7" t="s">
        <v>76</v>
      </c>
    </row>
    <row r="8" ht="17.25" customHeight="1" spans="1:7">
      <c r="A8" s="4"/>
      <c r="B8" s="32"/>
      <c r="C8" s="33"/>
      <c r="D8" s="33"/>
      <c r="E8" s="33"/>
      <c r="F8" s="34"/>
      <c r="G8" t="s">
        <v>77</v>
      </c>
    </row>
    <row r="9" ht="17.25" customHeight="1" spans="1:7">
      <c r="A9" s="4"/>
      <c r="B9" s="32"/>
      <c r="C9" s="33"/>
      <c r="D9" s="33"/>
      <c r="E9" s="33"/>
      <c r="F9" s="34"/>
      <c r="G9" t="s">
        <v>78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79</v>
      </c>
    </row>
    <row r="12" ht="15.75" customHeight="1" spans="1:10">
      <c r="A12" s="4"/>
      <c r="B12" s="32"/>
      <c r="C12" s="33"/>
      <c r="D12" s="33"/>
      <c r="E12" s="33"/>
      <c r="F12" s="34"/>
      <c r="G12" t="s">
        <v>80</v>
      </c>
      <c r="J12" t="s">
        <v>81</v>
      </c>
    </row>
    <row r="13" ht="15.75" customHeight="1" spans="1:10">
      <c r="A13" s="4"/>
      <c r="B13" s="32"/>
      <c r="C13" s="33"/>
      <c r="D13" s="33"/>
      <c r="E13" s="33"/>
      <c r="F13" s="34"/>
      <c r="G13" t="s">
        <v>82</v>
      </c>
      <c r="J13" t="s">
        <v>83</v>
      </c>
    </row>
    <row r="14" ht="14.25" customHeight="1" spans="1:10">
      <c r="A14" s="4"/>
      <c r="B14" s="32"/>
      <c r="C14" s="33"/>
      <c r="D14" s="33"/>
      <c r="E14" s="33"/>
      <c r="F14" s="34"/>
      <c r="G14" t="s">
        <v>84</v>
      </c>
      <c r="J14" t="s">
        <v>85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86</v>
      </c>
      <c r="H15" s="113" t="s">
        <v>87</v>
      </c>
      <c r="I15" s="113"/>
      <c r="J15" s="113" t="s">
        <v>87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88</v>
      </c>
      <c r="B28" s="150"/>
      <c r="C28" s="68"/>
      <c r="D28" s="4" t="s">
        <v>89</v>
      </c>
      <c r="E28" s="4"/>
      <c r="F28" s="21">
        <v>43676</v>
      </c>
    </row>
    <row r="29" customHeight="1" spans="1:6">
      <c r="A29" s="151" t="s">
        <v>90</v>
      </c>
      <c r="B29" s="22" t="s">
        <v>91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92</v>
      </c>
      <c r="B36" s="153"/>
      <c r="C36" s="15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32" customHeight="1" spans="1:6">
      <c r="A4" s="2" t="s">
        <v>71</v>
      </c>
      <c r="B4" s="2"/>
      <c r="C4" s="135" t="s">
        <v>97</v>
      </c>
      <c r="D4" s="135"/>
      <c r="E4" s="135"/>
      <c r="F4" s="13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17.25" customHeight="1" spans="1:6">
      <c r="A4" s="2" t="s">
        <v>71</v>
      </c>
      <c r="B4" s="2"/>
      <c r="C4" s="5" t="s">
        <v>98</v>
      </c>
      <c r="D4" s="5"/>
      <c r="E4" s="5"/>
      <c r="F4" s="5"/>
    </row>
    <row r="5" ht="17.25" customHeight="1" spans="1:7">
      <c r="A5" s="6" t="s">
        <v>73</v>
      </c>
      <c r="B5" s="7" t="s">
        <v>99</v>
      </c>
      <c r="C5" s="8"/>
      <c r="D5" s="8"/>
      <c r="E5" s="8"/>
      <c r="F5" s="9"/>
      <c r="G5" t="s">
        <v>100</v>
      </c>
    </row>
    <row r="6" ht="17.25" customHeight="1" spans="1:7">
      <c r="A6" s="10"/>
      <c r="B6" s="11"/>
      <c r="C6" s="12"/>
      <c r="D6" s="12"/>
      <c r="E6" s="12"/>
      <c r="F6" s="13"/>
      <c r="G6" t="s">
        <v>101</v>
      </c>
    </row>
    <row r="7" ht="17.25" customHeight="1" spans="1:7">
      <c r="A7" s="10"/>
      <c r="B7" s="11"/>
      <c r="C7" s="12"/>
      <c r="D7" s="12"/>
      <c r="E7" s="12"/>
      <c r="F7" s="13"/>
      <c r="G7" t="s">
        <v>102</v>
      </c>
    </row>
    <row r="8" ht="17.25" customHeight="1" spans="1:7">
      <c r="A8" s="10"/>
      <c r="B8" s="11"/>
      <c r="C8" s="12"/>
      <c r="D8" s="12"/>
      <c r="E8" s="12"/>
      <c r="F8" s="13"/>
      <c r="G8" t="s">
        <v>103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17.25" customHeight="1" spans="1:6">
      <c r="A4" s="2" t="s">
        <v>71</v>
      </c>
      <c r="B4" s="2"/>
      <c r="C4" s="5" t="s">
        <v>104</v>
      </c>
      <c r="D4" s="5"/>
      <c r="E4" s="5"/>
      <c r="F4" s="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17.25" customHeight="1" spans="1:6">
      <c r="A4" s="2" t="s">
        <v>71</v>
      </c>
      <c r="B4" s="2"/>
      <c r="C4" s="5" t="s">
        <v>105</v>
      </c>
      <c r="D4" s="5"/>
      <c r="E4" s="5"/>
      <c r="F4" s="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17.25" customHeight="1" spans="1:6">
      <c r="A4" s="2" t="s">
        <v>71</v>
      </c>
      <c r="B4" s="2"/>
      <c r="C4" s="5" t="s">
        <v>106</v>
      </c>
      <c r="D4" s="5"/>
      <c r="E4" s="5"/>
      <c r="F4" s="5"/>
    </row>
    <row r="5" ht="17.25" customHeight="1" spans="1:6">
      <c r="A5" s="6" t="s">
        <v>73</v>
      </c>
      <c r="B5" s="7" t="s">
        <v>107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108</v>
      </c>
      <c r="D3" s="3"/>
      <c r="E3" s="3"/>
      <c r="F3" s="3"/>
    </row>
    <row r="4" ht="17.25" customHeight="1" spans="1:6">
      <c r="A4" s="2" t="s">
        <v>71</v>
      </c>
      <c r="B4" s="2"/>
      <c r="C4" s="5" t="s">
        <v>109</v>
      </c>
      <c r="D4" s="5"/>
      <c r="E4" s="5"/>
      <c r="F4" s="5"/>
    </row>
    <row r="5" ht="17.25" customHeight="1" spans="1:7">
      <c r="A5" s="6" t="s">
        <v>73</v>
      </c>
      <c r="B5" s="131" t="s">
        <v>110</v>
      </c>
      <c r="C5" s="132" t="s">
        <v>111</v>
      </c>
      <c r="D5" s="132" t="s">
        <v>112</v>
      </c>
      <c r="E5" s="132" t="s">
        <v>113</v>
      </c>
      <c r="F5" s="133" t="s">
        <v>114</v>
      </c>
      <c r="G5" t="s">
        <v>115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43998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67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68</v>
      </c>
      <c r="D2" s="99"/>
      <c r="E2" s="99"/>
      <c r="F2" s="99"/>
    </row>
    <row r="3" ht="29" customHeight="1" spans="1:6">
      <c r="A3" s="100" t="s">
        <v>69</v>
      </c>
      <c r="B3" s="98"/>
      <c r="C3" s="99" t="s">
        <v>116</v>
      </c>
      <c r="D3" s="99"/>
      <c r="E3" s="99"/>
      <c r="F3" s="99"/>
    </row>
    <row r="4" ht="17.25" customHeight="1" spans="1:6">
      <c r="A4" s="98" t="s">
        <v>71</v>
      </c>
      <c r="B4" s="98"/>
      <c r="C4" s="101" t="s">
        <v>117</v>
      </c>
      <c r="D4" s="101"/>
      <c r="E4" s="102"/>
      <c r="F4" s="102"/>
    </row>
    <row r="5" ht="17.25" customHeight="1" spans="1:7">
      <c r="A5" s="103" t="s">
        <v>73</v>
      </c>
      <c r="B5" s="91"/>
      <c r="C5" s="91"/>
      <c r="D5" s="104"/>
      <c r="E5" s="105"/>
      <c r="F5" s="106"/>
      <c r="G5" s="96" t="s">
        <v>118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119</v>
      </c>
      <c r="J6" s="96" t="s">
        <v>120</v>
      </c>
    </row>
    <row r="7" ht="17.25" customHeight="1" spans="1:7">
      <c r="A7" s="107"/>
      <c r="B7" s="91"/>
      <c r="C7" s="91"/>
      <c r="D7" s="104"/>
      <c r="E7" s="105"/>
      <c r="F7" s="106"/>
      <c r="G7" s="96" t="s">
        <v>121</v>
      </c>
    </row>
    <row r="8" ht="17.25" customHeight="1" spans="1:7">
      <c r="A8" s="107"/>
      <c r="B8" s="91"/>
      <c r="C8" s="91"/>
      <c r="D8" s="104"/>
      <c r="E8" s="105"/>
      <c r="F8" s="106"/>
      <c r="G8" s="96" t="s">
        <v>122</v>
      </c>
    </row>
    <row r="9" ht="17.25" customHeight="1" spans="1:7">
      <c r="A9" s="107"/>
      <c r="B9" s="91"/>
      <c r="C9" s="91"/>
      <c r="D9" s="104"/>
      <c r="E9" s="105"/>
      <c r="F9" s="106"/>
      <c r="G9" s="96" t="s">
        <v>123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124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125</v>
      </c>
      <c r="B28" s="123"/>
      <c r="C28" s="124"/>
      <c r="D28" s="100" t="s">
        <v>89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90</v>
      </c>
      <c r="B29" s="126" t="s">
        <v>91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92</v>
      </c>
      <c r="C36" s="128"/>
      <c r="D36" s="129"/>
      <c r="E36" s="127" t="s">
        <v>93</v>
      </c>
      <c r="F36" s="128"/>
    </row>
    <row r="37" s="96" customFormat="1" spans="1:5">
      <c r="A37" s="130"/>
      <c r="E37" s="96" t="s">
        <v>94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126</v>
      </c>
      <c r="D3" s="3"/>
      <c r="E3" s="3"/>
      <c r="F3" s="3"/>
    </row>
    <row r="4" ht="17.25" customHeight="1" spans="1:6">
      <c r="A4" s="2" t="s">
        <v>71</v>
      </c>
      <c r="B4" s="2"/>
      <c r="C4" s="5" t="s">
        <v>127</v>
      </c>
      <c r="D4" s="5"/>
      <c r="E4" s="5"/>
      <c r="F4" s="5"/>
    </row>
    <row r="5" ht="48" customHeight="1" spans="1:14">
      <c r="A5" s="6" t="s">
        <v>73</v>
      </c>
      <c r="B5" s="7"/>
      <c r="C5" s="8"/>
      <c r="D5" s="8"/>
      <c r="E5" s="8"/>
      <c r="F5" s="9"/>
      <c r="G5" t="s">
        <v>128</v>
      </c>
      <c r="H5" s="40" t="s">
        <v>129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130</v>
      </c>
    </row>
    <row r="7" ht="17.25" customHeight="1" spans="1:8">
      <c r="A7" s="10"/>
      <c r="B7" s="11"/>
      <c r="C7" s="12"/>
      <c r="D7" s="12"/>
      <c r="E7" s="12"/>
      <c r="F7" s="13"/>
      <c r="H7" t="s">
        <v>131</v>
      </c>
    </row>
    <row r="8" ht="17.25" customHeight="1" spans="1:8">
      <c r="A8" s="10"/>
      <c r="B8" s="11"/>
      <c r="C8" s="12"/>
      <c r="D8" s="12"/>
      <c r="E8" s="12"/>
      <c r="F8" s="13"/>
      <c r="H8" t="s">
        <v>132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133</v>
      </c>
    </row>
    <row r="11" ht="17.25" customHeight="1" spans="1:8">
      <c r="A11" s="10"/>
      <c r="B11" s="11"/>
      <c r="C11" s="12"/>
      <c r="D11" s="12"/>
      <c r="E11" s="12"/>
      <c r="F11" s="13"/>
      <c r="H11" t="s">
        <v>134</v>
      </c>
    </row>
    <row r="12" ht="15.75" customHeight="1" spans="1:8">
      <c r="A12" s="10"/>
      <c r="B12" s="11"/>
      <c r="C12" s="12"/>
      <c r="D12" s="12"/>
      <c r="E12" s="12"/>
      <c r="F12" s="13"/>
      <c r="H12" t="s">
        <v>135</v>
      </c>
    </row>
    <row r="13" ht="15.75" customHeight="1" spans="1:8">
      <c r="A13" s="10"/>
      <c r="B13" s="11"/>
      <c r="C13" s="12"/>
      <c r="D13" s="12"/>
      <c r="E13" s="12"/>
      <c r="F13" s="13"/>
      <c r="H13" t="s">
        <v>136</v>
      </c>
    </row>
    <row r="14" ht="14.25" customHeight="1" spans="1:8">
      <c r="A14" s="10"/>
      <c r="B14" s="11"/>
      <c r="C14" s="12"/>
      <c r="D14" s="12"/>
      <c r="E14" s="12"/>
      <c r="F14" s="13"/>
      <c r="H14" t="s">
        <v>137</v>
      </c>
    </row>
    <row r="15" ht="42.75" customHeight="1" spans="1:8">
      <c r="A15" s="10"/>
      <c r="B15" s="11"/>
      <c r="C15" s="12"/>
      <c r="D15" s="12"/>
      <c r="E15" s="12"/>
      <c r="F15" s="13"/>
      <c r="H15" t="s">
        <v>138</v>
      </c>
    </row>
    <row r="16" ht="28.5" customHeight="1" spans="1:8">
      <c r="A16" s="10"/>
      <c r="B16" s="11"/>
      <c r="C16" s="12"/>
      <c r="D16" s="12"/>
      <c r="E16" s="12"/>
      <c r="F16" s="13"/>
      <c r="H16" t="s">
        <v>139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68</v>
      </c>
      <c r="D2" s="3"/>
      <c r="E2" s="3"/>
      <c r="F2" s="3"/>
    </row>
    <row r="3" ht="29" customHeight="1" spans="1:6">
      <c r="A3" s="4" t="s">
        <v>69</v>
      </c>
      <c r="B3" s="2"/>
      <c r="C3" s="3" t="s">
        <v>108</v>
      </c>
      <c r="D3" s="3"/>
      <c r="E3" s="3"/>
      <c r="F3" s="3"/>
    </row>
    <row r="4" ht="17.25" customHeight="1" spans="1:6">
      <c r="A4" s="2" t="s">
        <v>71</v>
      </c>
      <c r="B4" s="2"/>
      <c r="C4" s="5" t="s">
        <v>140</v>
      </c>
      <c r="D4" s="5"/>
      <c r="E4" s="5"/>
      <c r="F4" s="5"/>
    </row>
    <row r="5" ht="17.25" customHeight="1" spans="1:6">
      <c r="A5" s="87" t="s">
        <v>141</v>
      </c>
      <c r="B5" s="4" t="s">
        <v>142</v>
      </c>
      <c r="C5" s="5" t="s">
        <v>112</v>
      </c>
      <c r="D5" s="5" t="s">
        <v>113</v>
      </c>
      <c r="E5" s="5" t="s">
        <v>143</v>
      </c>
      <c r="F5" s="5"/>
    </row>
    <row r="6" ht="51" customHeight="1" spans="1:6">
      <c r="A6" s="6" t="s">
        <v>73</v>
      </c>
      <c r="B6" s="88" t="s">
        <v>144</v>
      </c>
      <c r="C6" s="88" t="s">
        <v>145</v>
      </c>
      <c r="D6" s="89">
        <v>750</v>
      </c>
      <c r="E6" s="90" t="s">
        <v>146</v>
      </c>
      <c r="F6" s="90"/>
    </row>
    <row r="7" ht="51" customHeight="1" spans="1:6">
      <c r="A7" s="10"/>
      <c r="B7" s="91" t="s">
        <v>147</v>
      </c>
      <c r="C7" s="91" t="s">
        <v>145</v>
      </c>
      <c r="D7" s="92">
        <v>2623</v>
      </c>
      <c r="E7" s="93"/>
      <c r="F7" s="93"/>
    </row>
    <row r="8" ht="51" customHeight="1" spans="1:6">
      <c r="A8" s="10"/>
      <c r="B8" s="91" t="s">
        <v>148</v>
      </c>
      <c r="C8" s="91" t="s">
        <v>145</v>
      </c>
      <c r="D8" s="92">
        <v>3514</v>
      </c>
      <c r="E8" s="93"/>
      <c r="F8" s="93"/>
    </row>
    <row r="9" ht="51" customHeight="1" spans="1:6">
      <c r="A9" s="10"/>
      <c r="B9" s="91" t="s">
        <v>149</v>
      </c>
      <c r="C9" s="91" t="s">
        <v>145</v>
      </c>
      <c r="D9" s="92">
        <v>7117</v>
      </c>
      <c r="E9" s="93"/>
      <c r="F9" s="93"/>
    </row>
    <row r="10" ht="51" customHeight="1" spans="1:6">
      <c r="A10" s="10"/>
      <c r="B10" s="91" t="s">
        <v>150</v>
      </c>
      <c r="C10" s="91" t="s">
        <v>145</v>
      </c>
      <c r="D10" s="92">
        <v>2181</v>
      </c>
      <c r="E10" s="93"/>
      <c r="F10" s="93"/>
    </row>
    <row r="11" ht="51" customHeight="1" spans="1:6">
      <c r="A11" s="10"/>
      <c r="B11" s="91" t="s">
        <v>151</v>
      </c>
      <c r="C11" s="91" t="s">
        <v>145</v>
      </c>
      <c r="D11" s="92">
        <v>599</v>
      </c>
      <c r="E11" s="93"/>
      <c r="F11" s="93"/>
    </row>
    <row r="12" ht="51" customHeight="1" spans="1:6">
      <c r="A12" s="10"/>
      <c r="B12" s="91" t="s">
        <v>152</v>
      </c>
      <c r="C12" s="91" t="s">
        <v>145</v>
      </c>
      <c r="D12" s="92">
        <v>2898</v>
      </c>
      <c r="E12" s="93"/>
      <c r="F12" s="93"/>
    </row>
    <row r="13" ht="28" customHeight="1" spans="1:6">
      <c r="A13" s="18" t="s">
        <v>153</v>
      </c>
      <c r="B13" s="19"/>
      <c r="C13" s="20"/>
      <c r="D13" s="4" t="s">
        <v>89</v>
      </c>
      <c r="E13" s="4"/>
      <c r="F13" s="21">
        <v>44084</v>
      </c>
    </row>
    <row r="14" customHeight="1" spans="1:6">
      <c r="A14" s="5" t="s">
        <v>90</v>
      </c>
      <c r="B14" s="22" t="s">
        <v>91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92</v>
      </c>
      <c r="C21" s="94"/>
      <c r="D21" s="95"/>
      <c r="E21" s="23" t="s">
        <v>93</v>
      </c>
      <c r="F21" s="24"/>
    </row>
    <row r="22" customFormat="1" spans="1:5">
      <c r="A22" s="26"/>
      <c r="E22" t="s">
        <v>94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154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2021年永修县恒丰中心卫生院项目（地方专项债券）</v>
      </c>
      <c r="D2" s="3"/>
      <c r="E2" s="3"/>
      <c r="F2" s="3"/>
      <c r="G2" s="3"/>
      <c r="H2" s="48"/>
    </row>
    <row r="3" customFormat="1" ht="29" customHeight="1" spans="1:8">
      <c r="A3" s="4" t="s">
        <v>155</v>
      </c>
      <c r="B3" s="47"/>
      <c r="C3" s="3" t="str">
        <f>项目支出绩效评分表!H4</f>
        <v>永修县恒丰中心卫生院</v>
      </c>
      <c r="D3" s="3"/>
      <c r="E3" s="3"/>
      <c r="F3" s="3"/>
      <c r="G3" s="3"/>
      <c r="H3" s="48"/>
    </row>
    <row r="4" customFormat="1" ht="29" customHeight="1" spans="1:8">
      <c r="A4" s="4" t="s">
        <v>156</v>
      </c>
      <c r="B4" s="4"/>
      <c r="C4" s="6" t="s">
        <v>157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158</v>
      </c>
      <c r="C5" s="51" t="s">
        <v>159</v>
      </c>
      <c r="D5" s="52"/>
      <c r="E5" s="53" t="s">
        <v>160</v>
      </c>
      <c r="F5" s="53"/>
      <c r="G5" s="53" t="s">
        <v>161</v>
      </c>
      <c r="H5" s="54"/>
    </row>
    <row r="6" customFormat="1" ht="163" customHeight="1" spans="1:8">
      <c r="A6" s="55">
        <v>1</v>
      </c>
      <c r="B6" s="56" t="s">
        <v>162</v>
      </c>
      <c r="C6" s="57" t="s">
        <v>163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164</v>
      </c>
      <c r="C8" s="57" t="s">
        <v>165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166</v>
      </c>
      <c r="B11" s="19"/>
      <c r="C11" s="20"/>
      <c r="D11" s="4" t="s">
        <v>89</v>
      </c>
      <c r="E11" s="4"/>
      <c r="F11" s="79">
        <v>44510</v>
      </c>
      <c r="G11" s="80"/>
      <c r="H11" s="81"/>
    </row>
    <row r="12" customFormat="1" customHeight="1" spans="1:8">
      <c r="A12" s="82" t="s">
        <v>167</v>
      </c>
      <c r="B12" s="2" t="s">
        <v>168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169</v>
      </c>
      <c r="B19" s="19"/>
      <c r="C19" s="20"/>
      <c r="D19" s="68"/>
      <c r="E19" s="83" t="s">
        <v>93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94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154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2021年永修县恒丰中心卫生院项目（地方专项债券）</v>
      </c>
      <c r="D2" s="3"/>
      <c r="E2" s="3"/>
      <c r="F2" s="3"/>
      <c r="G2" s="3"/>
      <c r="H2" s="48"/>
    </row>
    <row r="3" customFormat="1" ht="29" customHeight="1" spans="1:8">
      <c r="A3" s="4" t="s">
        <v>155</v>
      </c>
      <c r="B3" s="47"/>
      <c r="C3" s="3" t="str">
        <f>项目支出绩效评分表!H4</f>
        <v>永修县恒丰中心卫生院</v>
      </c>
      <c r="D3" s="3"/>
      <c r="E3" s="3"/>
      <c r="F3" s="3"/>
      <c r="G3" s="3"/>
      <c r="H3" s="48"/>
    </row>
    <row r="4" customFormat="1" ht="29" customHeight="1" spans="1:8">
      <c r="A4" s="4" t="s">
        <v>156</v>
      </c>
      <c r="B4" s="4"/>
      <c r="C4" s="6" t="s">
        <v>170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171</v>
      </c>
      <c r="C5" s="51" t="s">
        <v>159</v>
      </c>
      <c r="D5" s="52"/>
      <c r="E5" s="53" t="s">
        <v>160</v>
      </c>
      <c r="F5" s="53"/>
      <c r="G5" s="53" t="s">
        <v>161</v>
      </c>
      <c r="H5" s="54"/>
    </row>
    <row r="6" customFormat="1" ht="79" customHeight="1" spans="1:8">
      <c r="A6" s="55">
        <v>1</v>
      </c>
      <c r="B6" s="56" t="s">
        <v>172</v>
      </c>
      <c r="C6" s="57" t="s">
        <v>173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174</v>
      </c>
      <c r="C7" s="57" t="s">
        <v>175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176</v>
      </c>
      <c r="C8" s="57" t="s">
        <v>177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174</v>
      </c>
      <c r="C9" s="57" t="s">
        <v>178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179</v>
      </c>
      <c r="C10" s="57" t="s">
        <v>180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174</v>
      </c>
      <c r="C11" s="65" t="s">
        <v>181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166</v>
      </c>
      <c r="B14" s="19"/>
      <c r="C14" s="20"/>
      <c r="D14" s="4" t="s">
        <v>89</v>
      </c>
      <c r="E14" s="4"/>
      <c r="F14" s="79">
        <v>44510</v>
      </c>
      <c r="G14" s="80"/>
      <c r="H14" s="81"/>
    </row>
    <row r="15" customFormat="1" customHeight="1" spans="1:8">
      <c r="A15" s="82" t="s">
        <v>167</v>
      </c>
      <c r="B15" s="2" t="s">
        <v>168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169</v>
      </c>
      <c r="B22" s="19"/>
      <c r="C22" s="20"/>
      <c r="D22" s="68"/>
      <c r="E22" s="83" t="s">
        <v>93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94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24" customHeight="1" spans="1:6">
      <c r="A4" s="2" t="s">
        <v>71</v>
      </c>
      <c r="B4" s="2"/>
      <c r="C4" s="5" t="s">
        <v>182</v>
      </c>
      <c r="D4" s="5"/>
      <c r="E4" s="5"/>
      <c r="F4" s="5"/>
    </row>
    <row r="5" ht="17.25" customHeight="1" spans="1:7">
      <c r="A5" s="6" t="s">
        <v>73</v>
      </c>
      <c r="B5" s="7"/>
      <c r="C5" s="8"/>
      <c r="D5" s="8"/>
      <c r="E5" s="8"/>
      <c r="F5" s="9"/>
      <c r="G5" s="40" t="s">
        <v>183</v>
      </c>
    </row>
    <row r="6" ht="17.25" customHeight="1" spans="1:7">
      <c r="A6" s="10"/>
      <c r="B6" s="11"/>
      <c r="C6" s="12"/>
      <c r="D6" s="12"/>
      <c r="E6" s="12"/>
      <c r="F6" s="13"/>
      <c r="G6" s="40" t="s">
        <v>184</v>
      </c>
    </row>
    <row r="7" ht="55" customHeight="1" spans="1:7">
      <c r="A7" s="10"/>
      <c r="B7" s="11"/>
      <c r="C7" s="12"/>
      <c r="D7" s="12"/>
      <c r="E7" s="12"/>
      <c r="F7" s="13"/>
      <c r="G7" s="40" t="s">
        <v>185</v>
      </c>
    </row>
    <row r="8" ht="85" customHeight="1" spans="1:7">
      <c r="A8" s="10"/>
      <c r="B8" s="11"/>
      <c r="C8" s="12"/>
      <c r="D8" s="12"/>
      <c r="E8" s="12"/>
      <c r="F8" s="13"/>
      <c r="G8" s="40" t="s">
        <v>186</v>
      </c>
    </row>
    <row r="9" ht="54" customHeight="1" spans="1:7">
      <c r="A9" s="10"/>
      <c r="B9" s="11"/>
      <c r="C9" s="12"/>
      <c r="D9" s="12"/>
      <c r="E9" s="12"/>
      <c r="F9" s="13"/>
      <c r="G9" s="40" t="s">
        <v>187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188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189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88</v>
      </c>
      <c r="B13" s="19"/>
      <c r="C13" s="20"/>
      <c r="D13" s="4" t="s">
        <v>89</v>
      </c>
      <c r="E13" s="4"/>
      <c r="F13" s="21">
        <v>43676</v>
      </c>
    </row>
    <row r="14" customHeight="1" spans="1:6">
      <c r="A14" s="5" t="s">
        <v>90</v>
      </c>
      <c r="B14" s="22" t="s">
        <v>91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92</v>
      </c>
      <c r="C21" s="24"/>
      <c r="D21" s="25"/>
      <c r="E21" s="23" t="s">
        <v>93</v>
      </c>
      <c r="F21" s="24"/>
    </row>
    <row r="22" customFormat="1" spans="1:5">
      <c r="A22" s="26"/>
      <c r="E22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126</v>
      </c>
      <c r="D3" s="3"/>
      <c r="E3" s="3"/>
      <c r="F3" s="3"/>
    </row>
    <row r="4" ht="17.25" customHeight="1" spans="1:6">
      <c r="A4" s="2" t="s">
        <v>71</v>
      </c>
      <c r="B4" s="2"/>
      <c r="C4" s="5" t="s">
        <v>190</v>
      </c>
      <c r="D4" s="5"/>
      <c r="E4" s="27"/>
      <c r="F4" s="27"/>
    </row>
    <row r="5" ht="42" customHeight="1" spans="1:7">
      <c r="A5" s="6" t="s">
        <v>73</v>
      </c>
      <c r="B5" s="28"/>
      <c r="C5" s="28"/>
      <c r="D5" s="29"/>
      <c r="E5" s="30"/>
      <c r="F5" s="31"/>
      <c r="G5" t="s">
        <v>191</v>
      </c>
    </row>
    <row r="6" ht="17.25" customHeight="1" spans="1:7">
      <c r="A6" s="10"/>
      <c r="B6" s="32"/>
      <c r="C6" s="33"/>
      <c r="D6" s="33"/>
      <c r="E6" s="33"/>
      <c r="F6" s="34"/>
      <c r="G6" t="s">
        <v>192</v>
      </c>
    </row>
    <row r="7" ht="17.25" customHeight="1" spans="1:7">
      <c r="A7" s="10"/>
      <c r="B7" s="32"/>
      <c r="C7" s="33"/>
      <c r="D7" s="33"/>
      <c r="E7" s="33"/>
      <c r="F7" s="34"/>
      <c r="G7" t="s">
        <v>193</v>
      </c>
    </row>
    <row r="8" ht="17.25" customHeight="1" spans="1:7">
      <c r="A8" s="10"/>
      <c r="B8" s="32"/>
      <c r="C8" s="33"/>
      <c r="D8" s="33"/>
      <c r="E8" s="33"/>
      <c r="F8" s="34"/>
      <c r="G8" t="s">
        <v>194</v>
      </c>
    </row>
    <row r="9" ht="17.25" customHeight="1" spans="1:7">
      <c r="A9" s="10"/>
      <c r="B9" s="32"/>
      <c r="C9" s="33"/>
      <c r="D9" s="33"/>
      <c r="E9" s="33"/>
      <c r="F9" s="34"/>
      <c r="G9" t="s">
        <v>195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43991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96</v>
      </c>
      <c r="D3" s="3"/>
      <c r="E3" s="3"/>
      <c r="F3" s="3"/>
    </row>
    <row r="4" ht="17.25" customHeight="1" spans="1:6">
      <c r="A4" s="2" t="s">
        <v>71</v>
      </c>
      <c r="B4" s="2"/>
      <c r="C4" s="5" t="s">
        <v>196</v>
      </c>
      <c r="D4" s="5"/>
      <c r="E4" s="5"/>
      <c r="F4" s="5"/>
    </row>
    <row r="5" ht="17.25" customHeight="1" spans="1:6">
      <c r="A5" s="6" t="s">
        <v>73</v>
      </c>
      <c r="B5" s="7" t="s">
        <v>197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 t="s">
        <v>198</v>
      </c>
      <c r="D3" s="3"/>
      <c r="E3" s="3"/>
      <c r="F3" s="3"/>
    </row>
    <row r="4" ht="37" customHeight="1" spans="1:6">
      <c r="A4" s="2" t="s">
        <v>71</v>
      </c>
      <c r="B4" s="2"/>
      <c r="C4" s="5" t="s">
        <v>199</v>
      </c>
      <c r="D4" s="5"/>
      <c r="E4" s="5"/>
      <c r="F4" s="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/>
      <c r="D3" s="3"/>
      <c r="E3" s="3"/>
      <c r="F3" s="3"/>
    </row>
    <row r="4" ht="17.25" customHeight="1" spans="1:6">
      <c r="A4" s="2" t="s">
        <v>71</v>
      </c>
      <c r="B4" s="2"/>
      <c r="C4" s="5" t="s">
        <v>200</v>
      </c>
      <c r="D4" s="5"/>
      <c r="E4" s="5"/>
      <c r="F4" s="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67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95</v>
      </c>
      <c r="D2" s="3"/>
      <c r="E2" s="3"/>
      <c r="F2" s="3"/>
    </row>
    <row r="3" ht="29" customHeight="1" spans="1:6">
      <c r="A3" s="4" t="s">
        <v>69</v>
      </c>
      <c r="B3" s="2"/>
      <c r="C3" s="3"/>
      <c r="D3" s="3"/>
      <c r="E3" s="3"/>
      <c r="F3" s="3"/>
    </row>
    <row r="4" ht="17.25" customHeight="1" spans="1:6">
      <c r="A4" s="2" t="s">
        <v>71</v>
      </c>
      <c r="B4" s="2"/>
      <c r="C4" s="5" t="s">
        <v>201</v>
      </c>
      <c r="D4" s="5"/>
      <c r="E4" s="5"/>
      <c r="F4" s="5"/>
    </row>
    <row r="5" ht="17.25" customHeight="1" spans="1:6">
      <c r="A5" s="6" t="s">
        <v>73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88</v>
      </c>
      <c r="B28" s="19"/>
      <c r="C28" s="20"/>
      <c r="D28" s="4" t="s">
        <v>89</v>
      </c>
      <c r="E28" s="4"/>
      <c r="F28" s="21">
        <v>43676</v>
      </c>
    </row>
    <row r="29" customHeight="1" spans="1:6">
      <c r="A29" s="5" t="s">
        <v>90</v>
      </c>
      <c r="B29" s="22" t="s">
        <v>91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92</v>
      </c>
      <c r="C36" s="24"/>
      <c r="D36" s="25"/>
      <c r="E36" s="23" t="s">
        <v>93</v>
      </c>
      <c r="F36" s="24"/>
    </row>
    <row r="37" customFormat="1" spans="1:5">
      <c r="A37" s="26"/>
      <c r="E37" t="s">
        <v>94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