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统计明细（材料打印）" sheetId="9" r:id="rId1"/>
    <sheet name="财务核对（  转账）" sheetId="8" r:id="rId2"/>
  </sheets>
  <calcPr calcId="144525"/>
</workbook>
</file>

<file path=xl/comments1.xml><?xml version="1.0" encoding="utf-8"?>
<comments xmlns="http://schemas.openxmlformats.org/spreadsheetml/2006/main">
  <authors>
    <author>fhq</author>
  </authors>
  <commentList>
    <comment ref="B6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2021/8/31退出</t>
        </r>
      </text>
    </comment>
    <comment ref="L6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2021/8/31退出</t>
        </r>
      </text>
    </comment>
    <comment ref="B7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2021/8/21转工位</t>
        </r>
      </text>
    </comment>
    <comment ref="L7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2021/8/21转工位</t>
        </r>
      </text>
    </comment>
    <comment ref="B10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2021/8/5起转工位</t>
        </r>
      </text>
    </comment>
    <comment ref="L11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2021/8/5起转工位</t>
        </r>
      </text>
    </comment>
    <comment ref="K16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转B03</t>
        </r>
      </text>
    </comment>
    <comment ref="K17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转B03</t>
        </r>
      </text>
    </comment>
  </commentList>
</comments>
</file>

<file path=xl/comments2.xml><?xml version="1.0" encoding="utf-8"?>
<comments xmlns="http://schemas.openxmlformats.org/spreadsheetml/2006/main">
  <authors>
    <author>fhq</author>
  </authors>
  <commentList>
    <comment ref="B6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2021/8/31退出</t>
        </r>
      </text>
    </comment>
    <comment ref="C6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2021/8/31退出</t>
        </r>
      </text>
    </comment>
    <comment ref="O6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2021/8/31退出</t>
        </r>
      </text>
    </comment>
    <comment ref="B7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2021/8/21转工位</t>
        </r>
      </text>
    </comment>
    <comment ref="C7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2021/8/21转工位</t>
        </r>
      </text>
    </comment>
    <comment ref="O7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2021/8/21转工位</t>
        </r>
      </text>
    </comment>
    <comment ref="B10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2021/8/5起转工位</t>
        </r>
      </text>
    </comment>
    <comment ref="C10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2021/8/5起转工位</t>
        </r>
      </text>
    </comment>
    <comment ref="O11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2021/8/5起转工位</t>
        </r>
      </text>
    </comment>
    <comment ref="N16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转B03</t>
        </r>
      </text>
    </comment>
    <comment ref="N17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转B03</t>
        </r>
      </text>
    </comment>
    <comment ref="N37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2021/4/20-2021/4/30房租及服务费全免</t>
        </r>
      </text>
    </comment>
    <comment ref="N39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2021/4/20-2021/4/30房租及服务费全免</t>
        </r>
      </text>
    </comment>
  </commentList>
</comments>
</file>

<file path=xl/sharedStrings.xml><?xml version="1.0" encoding="utf-8"?>
<sst xmlns="http://schemas.openxmlformats.org/spreadsheetml/2006/main" count="319" uniqueCount="155">
  <si>
    <t>2021年江西博创科技服务有限公司（三季度）入驻企业运行费补贴表</t>
  </si>
  <si>
    <t>填报单位：永修县就业创业服务中心</t>
  </si>
  <si>
    <t>序号</t>
  </si>
  <si>
    <t>企业名称</t>
  </si>
  <si>
    <t>入驻时间</t>
  </si>
  <si>
    <t>面积㎡</t>
  </si>
  <si>
    <t>安置就业人数（人）</t>
  </si>
  <si>
    <t>3季度缴纳房租
（元）</t>
  </si>
  <si>
    <t>3季度水、电、卫、缴纳金额（元）</t>
  </si>
  <si>
    <t>3季度缴纳总金额（元）</t>
  </si>
  <si>
    <t>3季度贴补总金额
（元）</t>
  </si>
  <si>
    <t>付款方式</t>
  </si>
  <si>
    <t>收据金额
（元）</t>
  </si>
  <si>
    <t>费用周期</t>
  </si>
  <si>
    <t>转款时间</t>
  </si>
  <si>
    <t>江西未来时刻科技有限公司</t>
  </si>
  <si>
    <t>季付</t>
  </si>
  <si>
    <t>2021/4/25-2021/7/24</t>
  </si>
  <si>
    <t>2021/7/25-2021/10/24</t>
  </si>
  <si>
    <t>赣江新区鹏鹰智能科技有限公司</t>
  </si>
  <si>
    <t>2021/6/1-2021/8/31</t>
  </si>
  <si>
    <t>国信同源保险经纪有限公司九江分公司</t>
  </si>
  <si>
    <t>2021/6/21-2021/9/20</t>
  </si>
  <si>
    <t>江西春吉办公设备有限公司</t>
  </si>
  <si>
    <t>2021/4/7-2021/7/6</t>
  </si>
  <si>
    <t>2021/7/7-2021/10/6</t>
  </si>
  <si>
    <t>江西盘点科技有限公司</t>
  </si>
  <si>
    <t>2021/4/28-2021/7/27</t>
  </si>
  <si>
    <t>2021/7/28-2021/10/27</t>
  </si>
  <si>
    <t>永修凯莱斯酒店管理有限公司</t>
  </si>
  <si>
    <t>半年付</t>
  </si>
  <si>
    <t>2021/3/1-2021/8/31</t>
  </si>
  <si>
    <t>2021/9/1-2021/2/28</t>
  </si>
  <si>
    <t>九江蓝豪化工有限公司</t>
  </si>
  <si>
    <t>2021/9/1-2021/11/30</t>
  </si>
  <si>
    <t>九江市灵珏科技服务有限公司</t>
  </si>
  <si>
    <t>6500（含押金差500）</t>
  </si>
  <si>
    <t>2021/6/15-2021/9/14</t>
  </si>
  <si>
    <t>2021/9/15-2021/12/14</t>
  </si>
  <si>
    <t>江西兰翔贸易有限公司</t>
  </si>
  <si>
    <t>永修豪运商贸有限公司</t>
  </si>
  <si>
    <t>2021/5/10-2021/8/9</t>
  </si>
  <si>
    <t>2021/8/10-2021/11/9</t>
  </si>
  <si>
    <t>江西博伯特进出口有限公司</t>
  </si>
  <si>
    <t>2021/7/1-2021/9/30</t>
  </si>
  <si>
    <t>赣江新区大农生态农业科技有限公司</t>
  </si>
  <si>
    <t>2021/4/11-2021/7/10</t>
  </si>
  <si>
    <t>2021/7/11-2021/10/10</t>
  </si>
  <si>
    <t>赣江新区裕通聚大建筑工程有限公司</t>
  </si>
  <si>
    <t>2021/7/1-2021/12/31</t>
  </si>
  <si>
    <t>江西浩正文化传媒有限公司</t>
  </si>
  <si>
    <t>2020/5/22-2021/11/21</t>
  </si>
  <si>
    <t>赣江新区盛林工程设计有限公司</t>
  </si>
  <si>
    <t>2021/6/20-2021/9/19</t>
  </si>
  <si>
    <t>2021/9/20-2021/12/19</t>
  </si>
  <si>
    <t>江西超星信息技术有限公司</t>
  </si>
  <si>
    <t>2021/9/1-2022/2/28</t>
  </si>
  <si>
    <t>江西百腾创达科技有限公司</t>
  </si>
  <si>
    <t>2021/6/22-2021/9/21</t>
  </si>
  <si>
    <t>2021/9/22-2021/12/21</t>
  </si>
  <si>
    <t>永修英创信息科技有限公司</t>
  </si>
  <si>
    <t>2021/6/17-2021/9/16</t>
  </si>
  <si>
    <t>2021/9/17-2021/12/16</t>
  </si>
  <si>
    <t>江西潜宇科技有限公司</t>
  </si>
  <si>
    <t>2021/6/4-2021/9/3</t>
  </si>
  <si>
    <t>2021/9/4-2021/12/3</t>
  </si>
  <si>
    <t>九江光耀智能科技有限公司</t>
  </si>
  <si>
    <t>20000（含押金5000）</t>
  </si>
  <si>
    <t>2021/4/20-2021/7/31</t>
  </si>
  <si>
    <t>2021/8/1-2021/10/31</t>
  </si>
  <si>
    <t>永修尚莱特新能源有限公司</t>
  </si>
  <si>
    <t>永修君锐信息科技有限公司</t>
  </si>
  <si>
    <t>9500（含押金2000）</t>
  </si>
  <si>
    <t>九江碧臻环保科技有限公司</t>
  </si>
  <si>
    <t>8700（含押金1800）</t>
  </si>
  <si>
    <t>九江市帛化文电子商务有限公司</t>
  </si>
  <si>
    <t>7500（含押金1500）</t>
  </si>
  <si>
    <t>2021/6/7-2021/9/6</t>
  </si>
  <si>
    <t>2021/9/7-2021/12/6</t>
  </si>
  <si>
    <t>江西宾果环保科技有限公司</t>
  </si>
  <si>
    <t>合计</t>
  </si>
  <si>
    <t>2021年三季度永修新经济孵化器入驻企业房租补贴一览表</t>
  </si>
  <si>
    <t>填报单位：江西博创科技服务有限公司  单位（元）                                  填报时间：2021/11/3</t>
  </si>
  <si>
    <t>社会统一信用代码*</t>
  </si>
  <si>
    <t>企业名称*</t>
  </si>
  <si>
    <t>安置就业人数</t>
  </si>
  <si>
    <t>缴纳房租</t>
  </si>
  <si>
    <t>缴纳孵化服务费</t>
  </si>
  <si>
    <t>缴纳总金额</t>
  </si>
  <si>
    <t>补贴金额*</t>
  </si>
  <si>
    <t>开户行</t>
  </si>
  <si>
    <t>收款人账号</t>
  </si>
  <si>
    <t>91360425MA39664W7C</t>
  </si>
  <si>
    <t>江西永修农商银行建昌支行</t>
  </si>
  <si>
    <t>109317550000008729</t>
  </si>
  <si>
    <t>9136 0425 MA38 U8CJ 7X</t>
  </si>
  <si>
    <t>中国工商银行永修支行</t>
  </si>
  <si>
    <t>1507 2550 0920 0151 572</t>
  </si>
  <si>
    <t>91360425MA39AE7E28</t>
  </si>
  <si>
    <t>1507 2550 0920 0191 746</t>
  </si>
  <si>
    <t>91360425MA39741T36</t>
  </si>
  <si>
    <t>中国银行永修支行</t>
  </si>
  <si>
    <t>191748121101</t>
  </si>
  <si>
    <t>91360425MA399P6N4A</t>
  </si>
  <si>
    <t>九江银行建昌支行</t>
  </si>
  <si>
    <t xml:space="preserve">
727369800000003628</t>
  </si>
  <si>
    <t>91360425MA38FYR81W</t>
  </si>
  <si>
    <t>江西银行九江永修支行</t>
  </si>
  <si>
    <t>792900645000023</t>
  </si>
  <si>
    <t>91360425MA384LJE47</t>
  </si>
  <si>
    <t>中国农业银行永修西苑支行</t>
  </si>
  <si>
    <t>14342501040004891</t>
  </si>
  <si>
    <t>91360425MA3ABCK60R</t>
  </si>
  <si>
    <t>202251574432</t>
  </si>
  <si>
    <t>91360425MA38CH4FXE</t>
  </si>
  <si>
    <t>202244514631</t>
  </si>
  <si>
    <t>91360425MA3871R53G</t>
  </si>
  <si>
    <t>1507255009200127541</t>
  </si>
  <si>
    <t>91360425MA38H0YJ4K</t>
  </si>
  <si>
    <t xml:space="preserve">
中国建设银行永修支行
</t>
  </si>
  <si>
    <t>36050164075000000860</t>
  </si>
  <si>
    <t>91360425MA3975W9XM</t>
  </si>
  <si>
    <t>江西省农商银行建昌支行</t>
  </si>
  <si>
    <t>109317550000010993</t>
  </si>
  <si>
    <t>91360425MA38A86H3T</t>
  </si>
  <si>
    <t>1507255009200125985</t>
  </si>
  <si>
    <t>913601023520717265</t>
  </si>
  <si>
    <t>792900625500011</t>
  </si>
  <si>
    <t>91360425MA396C8U2X</t>
  </si>
  <si>
    <t>197747779939</t>
  </si>
  <si>
    <t>91110108700242692T</t>
  </si>
  <si>
    <t>中国建设银行永修支行</t>
  </si>
  <si>
    <t>36050164075000000700</t>
  </si>
  <si>
    <t>91360425MA384KAT78</t>
  </si>
  <si>
    <t>36050164075000000672</t>
  </si>
  <si>
    <t>91360425MA3ABG7J5E</t>
  </si>
  <si>
    <t>190250833094</t>
  </si>
  <si>
    <t>91360104MA3982LK7K</t>
  </si>
  <si>
    <t>203752307335</t>
  </si>
  <si>
    <t>91360425MA3ACGC58E</t>
  </si>
  <si>
    <t>中国邮政储蓄银行永修新城大道支行</t>
  </si>
  <si>
    <t>936006010016298897</t>
  </si>
  <si>
    <t>91360425MA3ACGBY9M</t>
  </si>
  <si>
    <t>九江银行永修支行</t>
  </si>
  <si>
    <t>727259200000008885</t>
  </si>
  <si>
    <t>91360425MA3ADTG11B</t>
  </si>
  <si>
    <t>196251563475</t>
  </si>
  <si>
    <t>91360425MA3ADTGB3U</t>
  </si>
  <si>
    <t>727369300000006827</t>
  </si>
  <si>
    <t>91360425MA3ADTFT4Q</t>
  </si>
  <si>
    <t>197751558154</t>
  </si>
  <si>
    <t>91360425MA3ADTG976</t>
  </si>
  <si>
    <t>202251547170</t>
  </si>
  <si>
    <t>注：孵化服务费是指水、电、空调、宽带和其他服务的费用</t>
  </si>
  <si>
    <t>领导批示：                              复核：                           制表：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</si>
</sst>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  <numFmt numFmtId="177" formatCode="0_ "/>
    <numFmt numFmtId="178" formatCode="0.00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Arial"/>
      <charset val="134"/>
    </font>
    <font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31" fillId="25" borderId="20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177" fontId="6" fillId="0" borderId="2" xfId="0" applyNumberFormat="1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7" fontId="8" fillId="2" borderId="3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/>
    </xf>
    <xf numFmtId="177" fontId="0" fillId="0" borderId="3" xfId="52" applyNumberFormat="1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 wrapText="1"/>
    </xf>
    <xf numFmtId="177" fontId="9" fillId="0" borderId="11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7" fontId="10" fillId="2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7" fontId="0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 wrapText="1"/>
    </xf>
    <xf numFmtId="177" fontId="0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77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178" fontId="6" fillId="0" borderId="0" xfId="0" applyNumberFormat="1" applyFont="1" applyFill="1" applyAlignment="1">
      <alignment horizontal="center" vertical="center"/>
    </xf>
    <xf numFmtId="177" fontId="13" fillId="0" borderId="3" xfId="0" applyNumberFormat="1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 wrapText="1"/>
    </xf>
    <xf numFmtId="177" fontId="0" fillId="0" borderId="10" xfId="0" applyNumberFormat="1" applyFont="1" applyFill="1" applyBorder="1" applyAlignment="1">
      <alignment horizontal="center" vertical="center" wrapText="1"/>
    </xf>
    <xf numFmtId="177" fontId="0" fillId="0" borderId="4" xfId="0" applyNumberFormat="1" applyFont="1" applyFill="1" applyBorder="1" applyAlignment="1">
      <alignment horizontal="center" vertical="center" wrapText="1"/>
    </xf>
    <xf numFmtId="177" fontId="0" fillId="0" borderId="8" xfId="0" applyNumberFormat="1" applyFont="1" applyFill="1" applyBorder="1" applyAlignment="1">
      <alignment horizontal="center" vertical="center" wrapText="1"/>
    </xf>
    <xf numFmtId="177" fontId="0" fillId="0" borderId="11" xfId="0" applyNumberFormat="1" applyFont="1" applyFill="1" applyBorder="1" applyAlignment="1">
      <alignment horizontal="center" vertical="center" wrapText="1"/>
    </xf>
    <xf numFmtId="177" fontId="0" fillId="0" borderId="5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8" fontId="0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177" fontId="0" fillId="0" borderId="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 quotePrefix="1">
      <alignment horizontal="center" vertical="center" wrapText="1"/>
    </xf>
    <xf numFmtId="0" fontId="4" fillId="0" borderId="3" xfId="0" applyFont="1" applyFill="1" applyBorder="1" applyAlignment="1" quotePrefix="1">
      <alignment horizontal="center" vertical="center" wrapText="1"/>
    </xf>
    <xf numFmtId="0" fontId="4" fillId="0" borderId="4" xfId="0" applyFont="1" applyFill="1" applyBorder="1" applyAlignment="1" quotePrefix="1">
      <alignment horizontal="center" vertical="center"/>
    </xf>
    <xf numFmtId="0" fontId="9" fillId="0" borderId="4" xfId="0" applyFont="1" applyFill="1" applyBorder="1" applyAlignment="1" quotePrefix="1">
      <alignment horizontal="center" vertical="center" wrapText="1"/>
    </xf>
    <xf numFmtId="0" fontId="9" fillId="0" borderId="3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tabSelected="1" workbookViewId="0">
      <pane xSplit="2" ySplit="3" topLeftCell="C46" activePane="bottomRight" state="frozen"/>
      <selection/>
      <selection pane="topRight"/>
      <selection pane="bottomLeft"/>
      <selection pane="bottomRight" activeCell="A50" sqref="$A50:$XFD50"/>
    </sheetView>
  </sheetViews>
  <sheetFormatPr defaultColWidth="9" defaultRowHeight="15.6"/>
  <cols>
    <col min="1" max="1" width="12.6481481481481" style="1" customWidth="1"/>
    <col min="2" max="2" width="16.75" style="5" customWidth="1"/>
    <col min="3" max="3" width="10.8796296296296" customWidth="1"/>
    <col min="4" max="4" width="8.87962962962963" style="6" customWidth="1"/>
    <col min="5" max="5" width="10.1851851851852" style="112" customWidth="1"/>
    <col min="6" max="6" width="10.3796296296296" style="113" customWidth="1"/>
    <col min="7" max="7" width="10.1296296296296" style="113" customWidth="1"/>
    <col min="8" max="8" width="12.6296296296296" style="113" customWidth="1"/>
    <col min="9" max="9" width="19.2037037037037" style="113" customWidth="1"/>
    <col min="10" max="10" width="9.37962962962963" style="6" hidden="1" customWidth="1"/>
    <col min="11" max="11" width="9.5" style="114" hidden="1" customWidth="1"/>
    <col min="12" max="12" width="11.8796296296296" style="114" hidden="1" customWidth="1"/>
    <col min="13" max="13" width="10.8240740740741" hidden="1" customWidth="1"/>
  </cols>
  <sheetData>
    <row r="1" s="1" customFormat="1" ht="46" customHeight="1" spans="1:12">
      <c r="A1" s="13" t="s">
        <v>0</v>
      </c>
      <c r="B1" s="13"/>
      <c r="C1" s="13"/>
      <c r="D1" s="13"/>
      <c r="E1" s="70"/>
      <c r="F1" s="115"/>
      <c r="G1" s="115"/>
      <c r="H1" s="115"/>
      <c r="I1" s="115"/>
      <c r="J1" s="132"/>
      <c r="K1" s="132"/>
      <c r="L1" s="132"/>
    </row>
    <row r="2" s="1" customFormat="1" ht="34" customHeight="1" spans="1:12">
      <c r="A2" s="116" t="s">
        <v>1</v>
      </c>
      <c r="B2" s="116"/>
      <c r="C2" s="116"/>
      <c r="D2" s="117"/>
      <c r="E2" s="118"/>
      <c r="F2" s="119"/>
      <c r="G2" s="119"/>
      <c r="H2" s="119"/>
      <c r="I2" s="119"/>
      <c r="J2" s="64"/>
      <c r="K2" s="133"/>
      <c r="L2" s="133"/>
    </row>
    <row r="3" s="2" customFormat="1" ht="58" customHeight="1" spans="1:13">
      <c r="A3" s="19" t="s">
        <v>2</v>
      </c>
      <c r="B3" s="19" t="s">
        <v>3</v>
      </c>
      <c r="C3" s="19" t="s">
        <v>4</v>
      </c>
      <c r="D3" s="19" t="s">
        <v>5</v>
      </c>
      <c r="E3" s="120" t="s">
        <v>6</v>
      </c>
      <c r="F3" s="121" t="s">
        <v>7</v>
      </c>
      <c r="G3" s="121" t="s">
        <v>8</v>
      </c>
      <c r="H3" s="121" t="s">
        <v>9</v>
      </c>
      <c r="I3" s="74" t="s">
        <v>10</v>
      </c>
      <c r="J3" s="75" t="s">
        <v>11</v>
      </c>
      <c r="K3" s="75" t="s">
        <v>12</v>
      </c>
      <c r="L3" s="75" t="s">
        <v>13</v>
      </c>
      <c r="M3" s="77" t="s">
        <v>14</v>
      </c>
    </row>
    <row r="4" s="2" customFormat="1" ht="31" customHeight="1" spans="1:13">
      <c r="A4" s="22">
        <v>1</v>
      </c>
      <c r="B4" s="23" t="s">
        <v>15</v>
      </c>
      <c r="C4" s="24">
        <v>43891</v>
      </c>
      <c r="D4" s="22">
        <v>54.6</v>
      </c>
      <c r="E4" s="25">
        <v>14</v>
      </c>
      <c r="F4" s="26">
        <v>6480</v>
      </c>
      <c r="G4" s="26">
        <v>1500</v>
      </c>
      <c r="H4" s="26">
        <f>F4+G4</f>
        <v>7980</v>
      </c>
      <c r="I4" s="38">
        <f>H4*60%</f>
        <v>4788</v>
      </c>
      <c r="J4" s="78" t="s">
        <v>16</v>
      </c>
      <c r="K4" s="28">
        <v>7980</v>
      </c>
      <c r="L4" s="28" t="s">
        <v>17</v>
      </c>
      <c r="M4" s="79">
        <v>44322</v>
      </c>
    </row>
    <row r="5" s="2" customFormat="1" ht="31" customHeight="1" spans="1:13">
      <c r="A5" s="22"/>
      <c r="B5" s="23"/>
      <c r="C5" s="24"/>
      <c r="D5" s="22"/>
      <c r="E5" s="25"/>
      <c r="F5" s="26"/>
      <c r="G5" s="26"/>
      <c r="H5" s="26"/>
      <c r="I5" s="38"/>
      <c r="J5" s="80"/>
      <c r="K5" s="28">
        <v>7980</v>
      </c>
      <c r="L5" s="28" t="s">
        <v>18</v>
      </c>
      <c r="M5" s="79">
        <v>44403</v>
      </c>
    </row>
    <row r="6" s="2" customFormat="1" ht="59" customHeight="1" spans="1:13">
      <c r="A6" s="22">
        <v>2</v>
      </c>
      <c r="B6" s="27" t="s">
        <v>19</v>
      </c>
      <c r="C6" s="24">
        <v>43709</v>
      </c>
      <c r="D6" s="22">
        <v>33</v>
      </c>
      <c r="E6" s="25">
        <v>5</v>
      </c>
      <c r="F6" s="28">
        <v>3000</v>
      </c>
      <c r="G6" s="28">
        <v>1000</v>
      </c>
      <c r="H6" s="28">
        <f>F6+G6</f>
        <v>4000</v>
      </c>
      <c r="I6" s="25">
        <f>H6*60%</f>
        <v>2400</v>
      </c>
      <c r="J6" s="78" t="s">
        <v>16</v>
      </c>
      <c r="K6" s="28">
        <v>6000</v>
      </c>
      <c r="L6" s="28" t="s">
        <v>20</v>
      </c>
      <c r="M6" s="79">
        <v>44340</v>
      </c>
    </row>
    <row r="7" s="2" customFormat="1" ht="62" customHeight="1" spans="1:13">
      <c r="A7" s="22">
        <v>3</v>
      </c>
      <c r="B7" s="27" t="s">
        <v>21</v>
      </c>
      <c r="C7" s="29">
        <v>44064</v>
      </c>
      <c r="D7" s="30">
        <v>33</v>
      </c>
      <c r="E7" s="25">
        <v>4</v>
      </c>
      <c r="F7" s="28">
        <f>1050+700</f>
        <v>1750</v>
      </c>
      <c r="G7" s="28">
        <f>500+333</f>
        <v>833</v>
      </c>
      <c r="H7" s="28">
        <f>F7+G7</f>
        <v>2583</v>
      </c>
      <c r="I7" s="25">
        <f>H7*60%</f>
        <v>1549.8</v>
      </c>
      <c r="J7" s="78" t="s">
        <v>16</v>
      </c>
      <c r="K7" s="28">
        <v>4650</v>
      </c>
      <c r="L7" s="28" t="s">
        <v>22</v>
      </c>
      <c r="M7" s="79">
        <v>44340</v>
      </c>
    </row>
    <row r="8" s="2" customFormat="1" ht="31" customHeight="1" spans="1:13">
      <c r="A8" s="22">
        <v>4</v>
      </c>
      <c r="B8" s="23" t="s">
        <v>23</v>
      </c>
      <c r="C8" s="24">
        <v>43928</v>
      </c>
      <c r="D8" s="22">
        <v>33</v>
      </c>
      <c r="E8" s="25">
        <v>11</v>
      </c>
      <c r="F8" s="26">
        <v>3600</v>
      </c>
      <c r="G8" s="26">
        <v>1500</v>
      </c>
      <c r="H8" s="26">
        <f>F8+G8</f>
        <v>5100</v>
      </c>
      <c r="I8" s="38">
        <f>H8*60%</f>
        <v>3060</v>
      </c>
      <c r="J8" s="81" t="s">
        <v>16</v>
      </c>
      <c r="K8" s="28">
        <v>5100</v>
      </c>
      <c r="L8" s="28" t="s">
        <v>24</v>
      </c>
      <c r="M8" s="79">
        <v>44298</v>
      </c>
    </row>
    <row r="9" s="2" customFormat="1" ht="31" customHeight="1" spans="1:13">
      <c r="A9" s="22"/>
      <c r="B9" s="23"/>
      <c r="C9" s="24"/>
      <c r="D9" s="22"/>
      <c r="E9" s="25"/>
      <c r="F9" s="26"/>
      <c r="G9" s="26"/>
      <c r="H9" s="26"/>
      <c r="I9" s="38"/>
      <c r="J9" s="81"/>
      <c r="K9" s="28">
        <v>5100</v>
      </c>
      <c r="L9" s="28" t="s">
        <v>25</v>
      </c>
      <c r="M9" s="79">
        <v>44379</v>
      </c>
    </row>
    <row r="10" s="2" customFormat="1" ht="31" customHeight="1" spans="1:13">
      <c r="A10" s="22">
        <v>5</v>
      </c>
      <c r="B10" s="27" t="s">
        <v>26</v>
      </c>
      <c r="C10" s="29">
        <v>44039</v>
      </c>
      <c r="D10" s="30">
        <v>42</v>
      </c>
      <c r="E10" s="25">
        <v>3</v>
      </c>
      <c r="F10" s="28">
        <f>2700+360</f>
        <v>3060</v>
      </c>
      <c r="G10" s="28">
        <f>500+66.67</f>
        <v>566.67</v>
      </c>
      <c r="H10" s="28">
        <f>F10+G10</f>
        <v>3626.67</v>
      </c>
      <c r="I10" s="25">
        <f>H10*60%</f>
        <v>2176.002</v>
      </c>
      <c r="J10" s="81" t="s">
        <v>16</v>
      </c>
      <c r="K10" s="28">
        <v>9600</v>
      </c>
      <c r="L10" s="28" t="s">
        <v>27</v>
      </c>
      <c r="M10" s="79">
        <v>44306</v>
      </c>
    </row>
    <row r="11" s="2" customFormat="1" ht="31" customHeight="1" spans="1:13">
      <c r="A11" s="22"/>
      <c r="B11" s="27"/>
      <c r="C11" s="29"/>
      <c r="D11" s="30"/>
      <c r="E11" s="25"/>
      <c r="F11" s="28"/>
      <c r="G11" s="28"/>
      <c r="H11" s="28"/>
      <c r="I11" s="25"/>
      <c r="J11" s="81"/>
      <c r="K11" s="28">
        <v>9600</v>
      </c>
      <c r="L11" s="28" t="s">
        <v>28</v>
      </c>
      <c r="M11" s="79">
        <v>44398</v>
      </c>
    </row>
    <row r="12" s="2" customFormat="1" ht="33" customHeight="1" spans="1:13">
      <c r="A12" s="31">
        <v>6</v>
      </c>
      <c r="B12" s="27" t="s">
        <v>29</v>
      </c>
      <c r="C12" s="24">
        <v>43525</v>
      </c>
      <c r="D12" s="22">
        <v>42</v>
      </c>
      <c r="E12" s="25">
        <v>17</v>
      </c>
      <c r="F12" s="28">
        <v>5670</v>
      </c>
      <c r="G12" s="28">
        <v>1500</v>
      </c>
      <c r="H12" s="28">
        <f>F12+G12</f>
        <v>7170</v>
      </c>
      <c r="I12" s="25">
        <f>H12*60%</f>
        <v>4302</v>
      </c>
      <c r="J12" s="81" t="s">
        <v>30</v>
      </c>
      <c r="K12" s="26">
        <v>14340</v>
      </c>
      <c r="L12" s="26" t="s">
        <v>31</v>
      </c>
      <c r="M12" s="79">
        <v>44267</v>
      </c>
    </row>
    <row r="13" s="2" customFormat="1" ht="33" customHeight="1" spans="1:13">
      <c r="A13" s="32"/>
      <c r="B13" s="27"/>
      <c r="C13" s="24"/>
      <c r="D13" s="22"/>
      <c r="E13" s="25"/>
      <c r="F13" s="28"/>
      <c r="G13" s="28"/>
      <c r="H13" s="28"/>
      <c r="I13" s="25"/>
      <c r="J13" s="82" t="s">
        <v>30</v>
      </c>
      <c r="K13" s="28">
        <v>14340</v>
      </c>
      <c r="L13" s="28" t="s">
        <v>32</v>
      </c>
      <c r="M13" s="79">
        <v>44439</v>
      </c>
    </row>
    <row r="14" s="2" customFormat="1" ht="32" customHeight="1" spans="1:13">
      <c r="A14" s="22">
        <v>7</v>
      </c>
      <c r="B14" s="23" t="s">
        <v>33</v>
      </c>
      <c r="C14" s="24">
        <v>43355</v>
      </c>
      <c r="D14" s="22">
        <v>25</v>
      </c>
      <c r="E14" s="25">
        <v>4</v>
      </c>
      <c r="F14" s="26">
        <v>4500</v>
      </c>
      <c r="G14" s="26">
        <v>1500</v>
      </c>
      <c r="H14" s="26">
        <f>F14+G14</f>
        <v>6000</v>
      </c>
      <c r="I14" s="38">
        <f>H14*60%</f>
        <v>3600</v>
      </c>
      <c r="J14" s="81" t="s">
        <v>16</v>
      </c>
      <c r="K14" s="28">
        <v>6000</v>
      </c>
      <c r="L14" s="28" t="s">
        <v>20</v>
      </c>
      <c r="M14" s="79">
        <v>44340</v>
      </c>
    </row>
    <row r="15" s="2" customFormat="1" ht="32" customHeight="1" spans="1:13">
      <c r="A15" s="22"/>
      <c r="B15" s="23"/>
      <c r="C15" s="24"/>
      <c r="D15" s="22"/>
      <c r="E15" s="25"/>
      <c r="F15" s="26"/>
      <c r="G15" s="26"/>
      <c r="H15" s="26"/>
      <c r="I15" s="38"/>
      <c r="J15" s="81"/>
      <c r="K15" s="28">
        <v>6000</v>
      </c>
      <c r="L15" s="28" t="s">
        <v>34</v>
      </c>
      <c r="M15" s="79">
        <v>44431</v>
      </c>
    </row>
    <row r="16" s="2" customFormat="1" ht="32" customHeight="1" spans="1:13">
      <c r="A16" s="22">
        <v>8</v>
      </c>
      <c r="B16" s="27" t="s">
        <v>35</v>
      </c>
      <c r="C16" s="24">
        <v>44270</v>
      </c>
      <c r="D16" s="30">
        <v>10</v>
      </c>
      <c r="E16" s="25">
        <v>3</v>
      </c>
      <c r="F16" s="33">
        <f>1500*3</f>
        <v>4500</v>
      </c>
      <c r="G16" s="33">
        <f>500*3</f>
        <v>1500</v>
      </c>
      <c r="H16" s="33">
        <f>F16+G16</f>
        <v>6000</v>
      </c>
      <c r="I16" s="25">
        <f>H16*60%</f>
        <v>3600</v>
      </c>
      <c r="J16" s="82" t="s">
        <v>16</v>
      </c>
      <c r="K16" s="83" t="s">
        <v>36</v>
      </c>
      <c r="L16" s="28" t="s">
        <v>37</v>
      </c>
      <c r="M16" s="79">
        <v>44375</v>
      </c>
    </row>
    <row r="17" s="2" customFormat="1" ht="33" customHeight="1" spans="1:13">
      <c r="A17" s="22"/>
      <c r="B17" s="27"/>
      <c r="C17" s="24"/>
      <c r="D17" s="30"/>
      <c r="E17" s="25"/>
      <c r="F17" s="33"/>
      <c r="G17" s="33"/>
      <c r="H17" s="33"/>
      <c r="I17" s="25"/>
      <c r="J17" s="82"/>
      <c r="K17" s="28">
        <v>6000</v>
      </c>
      <c r="L17" s="28" t="s">
        <v>38</v>
      </c>
      <c r="M17" s="79">
        <v>44455</v>
      </c>
    </row>
    <row r="18" s="2" customFormat="1" ht="32" customHeight="1" spans="1:13">
      <c r="A18" s="22">
        <v>9</v>
      </c>
      <c r="B18" s="23" t="s">
        <v>39</v>
      </c>
      <c r="C18" s="24">
        <v>43525</v>
      </c>
      <c r="D18" s="22">
        <v>25</v>
      </c>
      <c r="E18" s="25">
        <v>10</v>
      </c>
      <c r="F18" s="26">
        <v>4500</v>
      </c>
      <c r="G18" s="26">
        <v>1500</v>
      </c>
      <c r="H18" s="26">
        <f>F18+G18</f>
        <v>6000</v>
      </c>
      <c r="I18" s="38">
        <f>H18*60%</f>
        <v>3600</v>
      </c>
      <c r="J18" s="78" t="s">
        <v>16</v>
      </c>
      <c r="K18" s="28">
        <v>6000</v>
      </c>
      <c r="L18" s="28" t="s">
        <v>20</v>
      </c>
      <c r="M18" s="79">
        <v>44344</v>
      </c>
    </row>
    <row r="19" s="2" customFormat="1" ht="32" customHeight="1" spans="1:13">
      <c r="A19" s="22"/>
      <c r="B19" s="23"/>
      <c r="C19" s="24"/>
      <c r="D19" s="22"/>
      <c r="E19" s="25"/>
      <c r="F19" s="26"/>
      <c r="G19" s="26"/>
      <c r="H19" s="26"/>
      <c r="I19" s="38"/>
      <c r="J19" s="80"/>
      <c r="K19" s="28">
        <v>6000</v>
      </c>
      <c r="L19" s="28" t="s">
        <v>34</v>
      </c>
      <c r="M19" s="79">
        <v>44439</v>
      </c>
    </row>
    <row r="20" s="2" customFormat="1" ht="32" customHeight="1" spans="1:13">
      <c r="A20" s="22">
        <v>10</v>
      </c>
      <c r="B20" s="23" t="s">
        <v>40</v>
      </c>
      <c r="C20" s="24">
        <v>43595</v>
      </c>
      <c r="D20" s="22">
        <v>25</v>
      </c>
      <c r="E20" s="25">
        <v>7</v>
      </c>
      <c r="F20" s="26">
        <v>3600</v>
      </c>
      <c r="G20" s="26">
        <v>1500</v>
      </c>
      <c r="H20" s="26">
        <f>F20+G20</f>
        <v>5100</v>
      </c>
      <c r="I20" s="38">
        <f>H20*60%</f>
        <v>3060</v>
      </c>
      <c r="J20" s="78" t="s">
        <v>16</v>
      </c>
      <c r="K20" s="28">
        <v>5100</v>
      </c>
      <c r="L20" s="28" t="s">
        <v>41</v>
      </c>
      <c r="M20" s="79">
        <v>44326</v>
      </c>
    </row>
    <row r="21" s="2" customFormat="1" ht="32" customHeight="1" spans="1:13">
      <c r="A21" s="22"/>
      <c r="B21" s="23"/>
      <c r="C21" s="24"/>
      <c r="D21" s="22"/>
      <c r="E21" s="25"/>
      <c r="F21" s="26"/>
      <c r="G21" s="26"/>
      <c r="H21" s="26"/>
      <c r="I21" s="38"/>
      <c r="J21" s="80"/>
      <c r="K21" s="28">
        <v>5100</v>
      </c>
      <c r="L21" s="28" t="s">
        <v>42</v>
      </c>
      <c r="M21" s="79">
        <v>44413</v>
      </c>
    </row>
    <row r="22" s="2" customFormat="1" ht="61" customHeight="1" spans="1:13">
      <c r="A22" s="22">
        <v>11</v>
      </c>
      <c r="B22" s="27" t="s">
        <v>43</v>
      </c>
      <c r="C22" s="24">
        <v>43556</v>
      </c>
      <c r="D22" s="22">
        <v>25</v>
      </c>
      <c r="E22" s="25">
        <v>5</v>
      </c>
      <c r="F22" s="33">
        <v>4500</v>
      </c>
      <c r="G22" s="33">
        <v>1500</v>
      </c>
      <c r="H22" s="33">
        <f>F22+G22</f>
        <v>6000</v>
      </c>
      <c r="I22" s="38">
        <f>H22*60%</f>
        <v>3600</v>
      </c>
      <c r="J22" s="81" t="s">
        <v>16</v>
      </c>
      <c r="K22" s="84">
        <v>6000</v>
      </c>
      <c r="L22" s="28" t="s">
        <v>44</v>
      </c>
      <c r="M22" s="79">
        <v>44465</v>
      </c>
    </row>
    <row r="23" s="2" customFormat="1" ht="32" customHeight="1" spans="1:13">
      <c r="A23" s="22">
        <v>12</v>
      </c>
      <c r="B23" s="27" t="s">
        <v>45</v>
      </c>
      <c r="C23" s="24">
        <v>43934</v>
      </c>
      <c r="D23" s="22">
        <v>10</v>
      </c>
      <c r="E23" s="25">
        <v>4</v>
      </c>
      <c r="F23" s="33">
        <v>3000</v>
      </c>
      <c r="G23" s="33">
        <v>900</v>
      </c>
      <c r="H23" s="33">
        <f>F23+G23</f>
        <v>3900</v>
      </c>
      <c r="I23" s="38">
        <f>H23*60%</f>
        <v>2340</v>
      </c>
      <c r="J23" s="85" t="s">
        <v>16</v>
      </c>
      <c r="K23" s="84">
        <v>3900</v>
      </c>
      <c r="L23" s="84" t="s">
        <v>46</v>
      </c>
      <c r="M23" s="86">
        <v>44299</v>
      </c>
    </row>
    <row r="24" s="2" customFormat="1" ht="32" customHeight="1" spans="1:13">
      <c r="A24" s="22"/>
      <c r="B24" s="27"/>
      <c r="C24" s="34"/>
      <c r="D24" s="31"/>
      <c r="E24" s="35"/>
      <c r="F24" s="36"/>
      <c r="G24" s="36"/>
      <c r="H24" s="36"/>
      <c r="I24" s="87"/>
      <c r="J24" s="89"/>
      <c r="K24" s="84">
        <v>3900</v>
      </c>
      <c r="L24" s="84" t="s">
        <v>47</v>
      </c>
      <c r="M24" s="86">
        <v>44392</v>
      </c>
    </row>
    <row r="25" s="2" customFormat="1" ht="64" customHeight="1" spans="1:13">
      <c r="A25" s="22">
        <v>13</v>
      </c>
      <c r="B25" s="27" t="s">
        <v>48</v>
      </c>
      <c r="C25" s="24">
        <v>43444</v>
      </c>
      <c r="D25" s="22">
        <v>10</v>
      </c>
      <c r="E25" s="27">
        <v>6</v>
      </c>
      <c r="F25" s="37">
        <v>2400</v>
      </c>
      <c r="G25" s="26">
        <v>900</v>
      </c>
      <c r="H25" s="37">
        <f>F25+G25</f>
        <v>3300</v>
      </c>
      <c r="I25" s="38">
        <f>H25*60%</f>
        <v>1980</v>
      </c>
      <c r="J25" s="85" t="s">
        <v>30</v>
      </c>
      <c r="K25" s="28">
        <v>6600</v>
      </c>
      <c r="L25" s="28" t="s">
        <v>49</v>
      </c>
      <c r="M25" s="79">
        <v>44347</v>
      </c>
    </row>
    <row r="26" s="2" customFormat="1" ht="63" customHeight="1" spans="1:13">
      <c r="A26" s="22">
        <v>14</v>
      </c>
      <c r="B26" s="27" t="s">
        <v>50</v>
      </c>
      <c r="C26" s="24">
        <v>43426</v>
      </c>
      <c r="D26" s="22">
        <v>10</v>
      </c>
      <c r="E26" s="27">
        <v>13</v>
      </c>
      <c r="F26" s="37">
        <v>3000</v>
      </c>
      <c r="G26" s="26">
        <v>900</v>
      </c>
      <c r="H26" s="37">
        <f>F26+G26</f>
        <v>3900</v>
      </c>
      <c r="I26" s="38">
        <f>H26*60%</f>
        <v>2340</v>
      </c>
      <c r="J26" s="85" t="s">
        <v>30</v>
      </c>
      <c r="K26" s="28">
        <v>7800</v>
      </c>
      <c r="L26" s="28" t="s">
        <v>51</v>
      </c>
      <c r="M26" s="79">
        <v>44335</v>
      </c>
    </row>
    <row r="27" s="2" customFormat="1" ht="34" customHeight="1" spans="1:13">
      <c r="A27" s="22">
        <v>15</v>
      </c>
      <c r="B27" s="23" t="s">
        <v>52</v>
      </c>
      <c r="C27" s="24">
        <v>43910</v>
      </c>
      <c r="D27" s="22">
        <v>10</v>
      </c>
      <c r="E27" s="25">
        <v>7</v>
      </c>
      <c r="F27" s="26">
        <v>3000</v>
      </c>
      <c r="G27" s="26">
        <v>900</v>
      </c>
      <c r="H27" s="26">
        <f>F27+G27</f>
        <v>3900</v>
      </c>
      <c r="I27" s="38">
        <f>H27*60%</f>
        <v>2340</v>
      </c>
      <c r="J27" s="78" t="s">
        <v>16</v>
      </c>
      <c r="K27" s="28">
        <v>3900</v>
      </c>
      <c r="L27" s="28" t="s">
        <v>53</v>
      </c>
      <c r="M27" s="79">
        <v>44362</v>
      </c>
    </row>
    <row r="28" s="2" customFormat="1" ht="34" customHeight="1" spans="1:13">
      <c r="A28" s="22"/>
      <c r="B28" s="23"/>
      <c r="C28" s="24"/>
      <c r="D28" s="22"/>
      <c r="E28" s="25"/>
      <c r="F28" s="26"/>
      <c r="G28" s="26"/>
      <c r="H28" s="26"/>
      <c r="I28" s="38"/>
      <c r="J28" s="80"/>
      <c r="K28" s="28">
        <v>3900</v>
      </c>
      <c r="L28" s="28" t="s">
        <v>54</v>
      </c>
      <c r="M28" s="79">
        <v>44463</v>
      </c>
    </row>
    <row r="29" s="2" customFormat="1" ht="33" customHeight="1" spans="1:13">
      <c r="A29" s="31">
        <v>16</v>
      </c>
      <c r="B29" s="27" t="s">
        <v>55</v>
      </c>
      <c r="C29" s="29">
        <v>43405</v>
      </c>
      <c r="D29" s="30">
        <v>32</v>
      </c>
      <c r="E29" s="25">
        <v>44</v>
      </c>
      <c r="F29" s="28">
        <v>7200</v>
      </c>
      <c r="G29" s="28">
        <v>1500</v>
      </c>
      <c r="H29" s="28">
        <f>F29+G29</f>
        <v>8700</v>
      </c>
      <c r="I29" s="25">
        <f>H29*60%</f>
        <v>5220</v>
      </c>
      <c r="J29" s="85" t="s">
        <v>30</v>
      </c>
      <c r="K29" s="30">
        <v>17400</v>
      </c>
      <c r="L29" s="28" t="s">
        <v>31</v>
      </c>
      <c r="M29" s="79">
        <v>44260</v>
      </c>
    </row>
    <row r="30" s="2" customFormat="1" ht="33" customHeight="1" spans="1:13">
      <c r="A30" s="32"/>
      <c r="B30" s="27"/>
      <c r="C30" s="29"/>
      <c r="D30" s="30"/>
      <c r="E30" s="25"/>
      <c r="F30" s="28"/>
      <c r="G30" s="28"/>
      <c r="H30" s="28"/>
      <c r="I30" s="25"/>
      <c r="J30" s="90"/>
      <c r="K30" s="30">
        <v>17400</v>
      </c>
      <c r="L30" s="28" t="s">
        <v>56</v>
      </c>
      <c r="M30" s="79">
        <v>44465</v>
      </c>
    </row>
    <row r="31" s="2" customFormat="1" ht="31" customHeight="1" spans="1:13">
      <c r="A31" s="22">
        <v>17</v>
      </c>
      <c r="B31" s="23" t="s">
        <v>57</v>
      </c>
      <c r="C31" s="24">
        <v>44096</v>
      </c>
      <c r="D31" s="22">
        <v>32</v>
      </c>
      <c r="E31" s="25">
        <v>8</v>
      </c>
      <c r="F31" s="26">
        <v>7200</v>
      </c>
      <c r="G31" s="26">
        <v>1500</v>
      </c>
      <c r="H31" s="26">
        <f>F31+G31</f>
        <v>8700</v>
      </c>
      <c r="I31" s="38">
        <f>H31*60%</f>
        <v>5220</v>
      </c>
      <c r="J31" s="85" t="s">
        <v>16</v>
      </c>
      <c r="K31" s="28">
        <v>8700</v>
      </c>
      <c r="L31" s="28" t="s">
        <v>58</v>
      </c>
      <c r="M31" s="79">
        <v>44368</v>
      </c>
    </row>
    <row r="32" s="2" customFormat="1" ht="31" customHeight="1" spans="1:13">
      <c r="A32" s="22"/>
      <c r="B32" s="23"/>
      <c r="C32" s="24"/>
      <c r="D32" s="22"/>
      <c r="E32" s="25"/>
      <c r="F32" s="26"/>
      <c r="G32" s="26"/>
      <c r="H32" s="26"/>
      <c r="I32" s="38"/>
      <c r="J32" s="90"/>
      <c r="K32" s="28">
        <v>8700</v>
      </c>
      <c r="L32" s="28" t="s">
        <v>59</v>
      </c>
      <c r="M32" s="79">
        <v>44462</v>
      </c>
    </row>
    <row r="33" s="3" customFormat="1" ht="31" customHeight="1" spans="1:13">
      <c r="A33" s="30">
        <v>18</v>
      </c>
      <c r="B33" s="27" t="s">
        <v>60</v>
      </c>
      <c r="C33" s="29">
        <v>44272</v>
      </c>
      <c r="D33" s="22">
        <v>42</v>
      </c>
      <c r="E33" s="25">
        <v>3</v>
      </c>
      <c r="F33" s="38">
        <v>8100</v>
      </c>
      <c r="G33" s="26">
        <v>1500</v>
      </c>
      <c r="H33" s="26">
        <f>F33+G33</f>
        <v>9600</v>
      </c>
      <c r="I33" s="25">
        <f>H33*60%</f>
        <v>5760</v>
      </c>
      <c r="J33" s="81" t="s">
        <v>16</v>
      </c>
      <c r="K33" s="28">
        <v>9600</v>
      </c>
      <c r="L33" s="28" t="s">
        <v>61</v>
      </c>
      <c r="M33" s="79">
        <v>44363</v>
      </c>
    </row>
    <row r="34" s="3" customFormat="1" ht="31" customHeight="1" spans="1:13">
      <c r="A34" s="30"/>
      <c r="B34" s="27"/>
      <c r="C34" s="29"/>
      <c r="D34" s="22"/>
      <c r="E34" s="25"/>
      <c r="F34" s="38"/>
      <c r="G34" s="26"/>
      <c r="H34" s="26"/>
      <c r="I34" s="25"/>
      <c r="J34" s="81"/>
      <c r="K34" s="28">
        <v>9600</v>
      </c>
      <c r="L34" s="28" t="s">
        <v>62</v>
      </c>
      <c r="M34" s="79">
        <v>44453</v>
      </c>
    </row>
    <row r="35" s="3" customFormat="1" ht="31" customHeight="1" spans="1:14">
      <c r="A35" s="45">
        <v>19</v>
      </c>
      <c r="B35" s="41" t="s">
        <v>63</v>
      </c>
      <c r="C35" s="29">
        <v>44078</v>
      </c>
      <c r="D35" s="30">
        <v>10</v>
      </c>
      <c r="E35" s="25">
        <v>6</v>
      </c>
      <c r="F35" s="33">
        <f>800*3</f>
        <v>2400</v>
      </c>
      <c r="G35" s="33">
        <f>300*3</f>
        <v>900</v>
      </c>
      <c r="H35" s="26">
        <f>F35+G35</f>
        <v>3300</v>
      </c>
      <c r="I35" s="25">
        <f>H35*60%</f>
        <v>1980</v>
      </c>
      <c r="J35" s="85" t="s">
        <v>16</v>
      </c>
      <c r="K35" s="91">
        <v>3300</v>
      </c>
      <c r="L35" s="91" t="s">
        <v>64</v>
      </c>
      <c r="M35" s="92">
        <v>44351</v>
      </c>
      <c r="N35" s="134"/>
    </row>
    <row r="36" s="3" customFormat="1" ht="31" customHeight="1" spans="1:14">
      <c r="A36" s="93"/>
      <c r="B36" s="41"/>
      <c r="C36" s="44"/>
      <c r="D36" s="45"/>
      <c r="E36" s="35"/>
      <c r="F36" s="36"/>
      <c r="G36" s="36"/>
      <c r="H36" s="26"/>
      <c r="I36" s="35"/>
      <c r="J36" s="89"/>
      <c r="K36" s="91">
        <v>3300</v>
      </c>
      <c r="L36" s="91" t="s">
        <v>65</v>
      </c>
      <c r="M36" s="92">
        <v>44445</v>
      </c>
      <c r="N36" s="134"/>
    </row>
    <row r="37" s="3" customFormat="1" ht="31" customHeight="1" spans="1:14">
      <c r="A37" s="122">
        <v>20</v>
      </c>
      <c r="B37" s="41" t="s">
        <v>66</v>
      </c>
      <c r="C37" s="24">
        <v>44306</v>
      </c>
      <c r="D37" s="22">
        <v>150</v>
      </c>
      <c r="E37" s="25">
        <v>4</v>
      </c>
      <c r="F37" s="123">
        <v>15000</v>
      </c>
      <c r="G37" s="124"/>
      <c r="H37" s="125">
        <v>15000</v>
      </c>
      <c r="I37" s="25">
        <f>H37*60%</f>
        <v>9000</v>
      </c>
      <c r="J37" s="85" t="s">
        <v>16</v>
      </c>
      <c r="K37" s="83" t="s">
        <v>67</v>
      </c>
      <c r="L37" s="28" t="s">
        <v>68</v>
      </c>
      <c r="M37" s="79">
        <v>44306</v>
      </c>
      <c r="N37" s="134"/>
    </row>
    <row r="38" s="3" customFormat="1" ht="31" customHeight="1" spans="1:14">
      <c r="A38" s="93"/>
      <c r="B38" s="41"/>
      <c r="C38" s="24"/>
      <c r="D38" s="22"/>
      <c r="E38" s="25"/>
      <c r="F38" s="126"/>
      <c r="G38" s="127"/>
      <c r="H38" s="128"/>
      <c r="I38" s="35"/>
      <c r="J38" s="90"/>
      <c r="K38" s="28">
        <v>15000</v>
      </c>
      <c r="L38" s="28" t="s">
        <v>69</v>
      </c>
      <c r="M38" s="79">
        <v>44418</v>
      </c>
      <c r="N38" s="134"/>
    </row>
    <row r="39" s="3" customFormat="1" ht="31" customHeight="1" spans="1:14">
      <c r="A39" s="122">
        <v>21</v>
      </c>
      <c r="B39" s="41" t="s">
        <v>70</v>
      </c>
      <c r="C39" s="24">
        <v>44306</v>
      </c>
      <c r="D39" s="22">
        <v>150</v>
      </c>
      <c r="E39" s="25">
        <v>4</v>
      </c>
      <c r="F39" s="123">
        <v>15000</v>
      </c>
      <c r="G39" s="124"/>
      <c r="H39" s="125">
        <v>15000</v>
      </c>
      <c r="I39" s="25">
        <f>H39*60%</f>
        <v>9000</v>
      </c>
      <c r="J39" s="85" t="s">
        <v>16</v>
      </c>
      <c r="K39" s="83" t="s">
        <v>67</v>
      </c>
      <c r="L39" s="28" t="s">
        <v>68</v>
      </c>
      <c r="M39" s="79">
        <v>44306</v>
      </c>
      <c r="N39" s="134"/>
    </row>
    <row r="40" s="3" customFormat="1" ht="31" customHeight="1" spans="1:14">
      <c r="A40" s="93"/>
      <c r="B40" s="41"/>
      <c r="C40" s="24"/>
      <c r="D40" s="22"/>
      <c r="E40" s="25"/>
      <c r="F40" s="126"/>
      <c r="G40" s="127"/>
      <c r="H40" s="128"/>
      <c r="I40" s="35"/>
      <c r="J40" s="90" t="s">
        <v>16</v>
      </c>
      <c r="K40" s="28">
        <v>15000</v>
      </c>
      <c r="L40" s="28" t="s">
        <v>69</v>
      </c>
      <c r="M40" s="79">
        <v>44418</v>
      </c>
      <c r="N40" s="134"/>
    </row>
    <row r="41" s="3" customFormat="1" ht="31" customHeight="1" spans="1:14">
      <c r="A41" s="30">
        <v>22</v>
      </c>
      <c r="B41" s="41" t="s">
        <v>71</v>
      </c>
      <c r="C41" s="29">
        <v>44362</v>
      </c>
      <c r="D41" s="22">
        <v>40</v>
      </c>
      <c r="E41" s="25">
        <v>2</v>
      </c>
      <c r="F41" s="38">
        <v>6000</v>
      </c>
      <c r="G41" s="26">
        <v>1500</v>
      </c>
      <c r="H41" s="26">
        <f>F41+G41</f>
        <v>7500</v>
      </c>
      <c r="I41" s="25">
        <f>H41*60%</f>
        <v>4500</v>
      </c>
      <c r="J41" s="81" t="s">
        <v>16</v>
      </c>
      <c r="K41" s="83" t="s">
        <v>72</v>
      </c>
      <c r="L41" s="28" t="s">
        <v>37</v>
      </c>
      <c r="M41" s="79">
        <v>44362</v>
      </c>
      <c r="N41" s="134"/>
    </row>
    <row r="42" s="3" customFormat="1" ht="31" customHeight="1" spans="1:14">
      <c r="A42" s="30"/>
      <c r="B42" s="41"/>
      <c r="C42" s="29"/>
      <c r="D42" s="22"/>
      <c r="E42" s="25"/>
      <c r="F42" s="38"/>
      <c r="G42" s="26"/>
      <c r="H42" s="26"/>
      <c r="I42" s="25"/>
      <c r="J42" s="81"/>
      <c r="K42" s="28">
        <v>7500</v>
      </c>
      <c r="L42" s="28" t="s">
        <v>38</v>
      </c>
      <c r="M42" s="79">
        <v>44453</v>
      </c>
      <c r="N42" s="134"/>
    </row>
    <row r="43" s="3" customFormat="1" ht="31" customHeight="1" spans="1:14">
      <c r="A43" s="30">
        <v>23</v>
      </c>
      <c r="B43" s="41" t="s">
        <v>73</v>
      </c>
      <c r="C43" s="24">
        <v>44362</v>
      </c>
      <c r="D43" s="22">
        <v>33</v>
      </c>
      <c r="E43" s="25">
        <v>3</v>
      </c>
      <c r="F43" s="26">
        <v>5400</v>
      </c>
      <c r="G43" s="26">
        <v>1500</v>
      </c>
      <c r="H43" s="26">
        <f>F43+G43</f>
        <v>6900</v>
      </c>
      <c r="I43" s="25">
        <f>H43*60%</f>
        <v>4140</v>
      </c>
      <c r="J43" s="81" t="s">
        <v>16</v>
      </c>
      <c r="K43" s="83" t="s">
        <v>74</v>
      </c>
      <c r="L43" s="28" t="s">
        <v>37</v>
      </c>
      <c r="M43" s="79">
        <v>44359</v>
      </c>
      <c r="N43" s="134"/>
    </row>
    <row r="44" s="3" customFormat="1" ht="31" customHeight="1" spans="1:14">
      <c r="A44" s="30"/>
      <c r="B44" s="41"/>
      <c r="C44" s="24"/>
      <c r="D44" s="22"/>
      <c r="E44" s="25"/>
      <c r="F44" s="26"/>
      <c r="G44" s="26"/>
      <c r="H44" s="26"/>
      <c r="I44" s="25"/>
      <c r="J44" s="81"/>
      <c r="K44" s="28">
        <v>6900</v>
      </c>
      <c r="L44" s="28" t="s">
        <v>38</v>
      </c>
      <c r="M44" s="79">
        <v>44455</v>
      </c>
      <c r="N44" s="134"/>
    </row>
    <row r="45" s="3" customFormat="1" ht="31" customHeight="1" spans="1:14">
      <c r="A45" s="30">
        <v>24</v>
      </c>
      <c r="B45" s="41" t="s">
        <v>75</v>
      </c>
      <c r="C45" s="29">
        <v>44354</v>
      </c>
      <c r="D45" s="30">
        <v>25</v>
      </c>
      <c r="E45" s="25">
        <v>3</v>
      </c>
      <c r="F45" s="28">
        <v>4500</v>
      </c>
      <c r="G45" s="28">
        <v>1500</v>
      </c>
      <c r="H45" s="26">
        <f>F45+G45</f>
        <v>6000</v>
      </c>
      <c r="I45" s="25">
        <f>H45*60%</f>
        <v>3600</v>
      </c>
      <c r="J45" s="85" t="s">
        <v>16</v>
      </c>
      <c r="K45" s="83" t="s">
        <v>76</v>
      </c>
      <c r="L45" s="28" t="s">
        <v>77</v>
      </c>
      <c r="M45" s="79">
        <v>44354</v>
      </c>
      <c r="N45" s="134"/>
    </row>
    <row r="46" s="3" customFormat="1" ht="31" customHeight="1" spans="1:14">
      <c r="A46" s="30"/>
      <c r="B46" s="41"/>
      <c r="C46" s="29"/>
      <c r="D46" s="30"/>
      <c r="E46" s="25"/>
      <c r="F46" s="28"/>
      <c r="G46" s="28"/>
      <c r="H46" s="26"/>
      <c r="I46" s="25"/>
      <c r="J46" s="90"/>
      <c r="K46" s="28">
        <v>6000</v>
      </c>
      <c r="L46" s="28" t="s">
        <v>78</v>
      </c>
      <c r="M46" s="79">
        <v>44444</v>
      </c>
      <c r="N46" s="134"/>
    </row>
    <row r="47" s="3" customFormat="1" ht="31" customHeight="1" spans="1:14">
      <c r="A47" s="122">
        <v>25</v>
      </c>
      <c r="B47" s="41" t="s">
        <v>79</v>
      </c>
      <c r="C47" s="24">
        <v>44362</v>
      </c>
      <c r="D47" s="30">
        <v>25</v>
      </c>
      <c r="E47" s="25">
        <v>3</v>
      </c>
      <c r="F47" s="33">
        <v>4500</v>
      </c>
      <c r="G47" s="33">
        <v>1500</v>
      </c>
      <c r="H47" s="26">
        <f>F47+G47</f>
        <v>6000</v>
      </c>
      <c r="I47" s="25">
        <f>H47*60%</f>
        <v>3600</v>
      </c>
      <c r="J47" s="82" t="s">
        <v>16</v>
      </c>
      <c r="K47" s="83" t="s">
        <v>76</v>
      </c>
      <c r="L47" s="100" t="s">
        <v>37</v>
      </c>
      <c r="M47" s="101">
        <v>44357</v>
      </c>
      <c r="N47" s="134"/>
    </row>
    <row r="48" s="3" customFormat="1" ht="31" customHeight="1" spans="1:14">
      <c r="A48" s="93"/>
      <c r="B48" s="41"/>
      <c r="C48" s="24"/>
      <c r="D48" s="30"/>
      <c r="E48" s="25"/>
      <c r="F48" s="33"/>
      <c r="G48" s="33"/>
      <c r="H48" s="26"/>
      <c r="I48" s="25"/>
      <c r="J48" s="82"/>
      <c r="K48" s="30">
        <v>6000</v>
      </c>
      <c r="L48" s="28" t="s">
        <v>38</v>
      </c>
      <c r="M48" s="101">
        <v>44453</v>
      </c>
      <c r="N48" s="134"/>
    </row>
    <row r="49" s="2" customFormat="1" ht="30" customHeight="1" spans="1:12">
      <c r="A49" s="22" t="s">
        <v>80</v>
      </c>
      <c r="B49" s="22"/>
      <c r="C49" s="22"/>
      <c r="D49" s="22">
        <f t="shared" ref="D49:I49" si="0">SUM(D4:D48)</f>
        <v>926.6</v>
      </c>
      <c r="E49" s="30">
        <f t="shared" si="0"/>
        <v>193</v>
      </c>
      <c r="F49" s="38">
        <f t="shared" si="0"/>
        <v>131860</v>
      </c>
      <c r="G49" s="38">
        <f t="shared" si="0"/>
        <v>29399.67</v>
      </c>
      <c r="H49" s="38">
        <f t="shared" si="0"/>
        <v>161259.67</v>
      </c>
      <c r="I49" s="38">
        <f t="shared" si="0"/>
        <v>96755.802</v>
      </c>
      <c r="J49" s="102"/>
      <c r="K49" s="135"/>
      <c r="L49" s="135"/>
    </row>
    <row r="50" s="1" customFormat="1" ht="21.95" customHeight="1" spans="1:12">
      <c r="A50" s="64"/>
      <c r="B50" s="65"/>
      <c r="C50" s="66"/>
      <c r="D50" s="67"/>
      <c r="E50" s="129"/>
      <c r="F50" s="130"/>
      <c r="G50" s="130"/>
      <c r="H50" s="130"/>
      <c r="I50" s="136"/>
      <c r="J50" s="64"/>
      <c r="K50" s="133"/>
      <c r="L50" s="133"/>
    </row>
    <row r="51" s="1" customFormat="1" ht="21.95" customHeight="1" spans="1:12">
      <c r="A51" s="64"/>
      <c r="B51" s="65"/>
      <c r="C51" s="66"/>
      <c r="D51" s="131"/>
      <c r="E51" s="129"/>
      <c r="F51" s="130"/>
      <c r="G51" s="130"/>
      <c r="H51" s="130"/>
      <c r="I51" s="136"/>
      <c r="J51" s="64"/>
      <c r="K51" s="133"/>
      <c r="L51" s="133"/>
    </row>
    <row r="52" s="1" customFormat="1" ht="21.95" customHeight="1" spans="1:12">
      <c r="A52" s="64"/>
      <c r="B52" s="65"/>
      <c r="C52" s="66"/>
      <c r="D52" s="67"/>
      <c r="E52" s="129"/>
      <c r="F52" s="130"/>
      <c r="G52" s="130"/>
      <c r="H52" s="130"/>
      <c r="I52" s="136"/>
      <c r="J52" s="64"/>
      <c r="K52" s="133"/>
      <c r="L52" s="133"/>
    </row>
    <row r="53" s="1" customFormat="1" ht="21.95" customHeight="1" spans="1:12">
      <c r="A53" s="64"/>
      <c r="B53" s="65"/>
      <c r="C53" s="66"/>
      <c r="D53" s="67"/>
      <c r="E53" s="129"/>
      <c r="F53" s="130"/>
      <c r="G53" s="130"/>
      <c r="H53" s="130"/>
      <c r="I53" s="136"/>
      <c r="J53" s="64"/>
      <c r="K53" s="133"/>
      <c r="L53" s="133"/>
    </row>
    <row r="54" s="1" customFormat="1" ht="21.95" customHeight="1" spans="1:12">
      <c r="A54" s="64"/>
      <c r="B54" s="65"/>
      <c r="C54" s="66"/>
      <c r="D54" s="67"/>
      <c r="E54" s="129"/>
      <c r="F54" s="130"/>
      <c r="G54" s="130"/>
      <c r="H54" s="130"/>
      <c r="I54" s="136"/>
      <c r="J54" s="64"/>
      <c r="K54" s="133"/>
      <c r="L54" s="133"/>
    </row>
    <row r="55" s="1" customFormat="1" ht="21.95" customHeight="1" spans="1:12">
      <c r="A55" s="64"/>
      <c r="B55" s="65"/>
      <c r="C55" s="66"/>
      <c r="D55" s="67"/>
      <c r="E55" s="129"/>
      <c r="F55" s="130"/>
      <c r="G55" s="130"/>
      <c r="H55" s="130"/>
      <c r="I55" s="136"/>
      <c r="J55" s="64"/>
      <c r="K55" s="133"/>
      <c r="L55" s="133"/>
    </row>
    <row r="56" s="1" customFormat="1" ht="21.95" customHeight="1" spans="2:12">
      <c r="B56" s="65"/>
      <c r="C56" s="66"/>
      <c r="D56" s="67"/>
      <c r="E56" s="129"/>
      <c r="F56" s="130"/>
      <c r="G56" s="130"/>
      <c r="H56" s="130"/>
      <c r="I56" s="136"/>
      <c r="J56" s="64"/>
      <c r="K56" s="133"/>
      <c r="L56" s="133"/>
    </row>
    <row r="57" s="1" customFormat="1" ht="21.95" customHeight="1" spans="2:12">
      <c r="B57" s="65"/>
      <c r="C57" s="66"/>
      <c r="D57" s="67"/>
      <c r="E57" s="129"/>
      <c r="F57" s="130"/>
      <c r="G57" s="130"/>
      <c r="H57" s="130"/>
      <c r="I57" s="136"/>
      <c r="J57" s="64"/>
      <c r="K57" s="133"/>
      <c r="L57" s="133"/>
    </row>
    <row r="58" s="1" customFormat="1" ht="21.95" customHeight="1" spans="2:12">
      <c r="B58" s="65"/>
      <c r="C58" s="66"/>
      <c r="D58" s="67"/>
      <c r="E58" s="129"/>
      <c r="F58" s="130"/>
      <c r="G58" s="130"/>
      <c r="H58" s="130"/>
      <c r="I58" s="136"/>
      <c r="J58" s="64"/>
      <c r="K58" s="133"/>
      <c r="L58" s="133"/>
    </row>
    <row r="59" s="1" customFormat="1" ht="21.95" customHeight="1" spans="2:12">
      <c r="B59" s="65"/>
      <c r="C59" s="66"/>
      <c r="D59" s="67"/>
      <c r="E59" s="129"/>
      <c r="F59" s="130"/>
      <c r="G59" s="130"/>
      <c r="H59" s="130"/>
      <c r="I59" s="136"/>
      <c r="J59" s="64"/>
      <c r="K59" s="133"/>
      <c r="L59" s="133"/>
    </row>
    <row r="60" s="1" customFormat="1" spans="2:12">
      <c r="B60" s="65"/>
      <c r="C60" s="66"/>
      <c r="D60" s="67"/>
      <c r="E60" s="129"/>
      <c r="F60" s="130"/>
      <c r="G60" s="130"/>
      <c r="H60" s="130"/>
      <c r="I60" s="136"/>
      <c r="J60" s="64"/>
      <c r="K60" s="133"/>
      <c r="L60" s="133"/>
    </row>
    <row r="61" s="1" customFormat="1" spans="2:12">
      <c r="B61" s="65"/>
      <c r="C61" s="66"/>
      <c r="D61" s="67"/>
      <c r="E61" s="129"/>
      <c r="F61" s="130"/>
      <c r="G61" s="130"/>
      <c r="H61" s="130"/>
      <c r="I61" s="136"/>
      <c r="J61" s="64"/>
      <c r="K61" s="133"/>
      <c r="L61" s="133"/>
    </row>
  </sheetData>
  <mergeCells count="200">
    <mergeCell ref="A1:I1"/>
    <mergeCell ref="A2:I2"/>
    <mergeCell ref="A49:C49"/>
    <mergeCell ref="A4:A5"/>
    <mergeCell ref="A8:A9"/>
    <mergeCell ref="A10:A11"/>
    <mergeCell ref="A12:A13"/>
    <mergeCell ref="A14:A15"/>
    <mergeCell ref="A16:A17"/>
    <mergeCell ref="A18:A19"/>
    <mergeCell ref="A20:A21"/>
    <mergeCell ref="A23:A24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B4:B5"/>
    <mergeCell ref="B8:B9"/>
    <mergeCell ref="B10:B11"/>
    <mergeCell ref="B12:B13"/>
    <mergeCell ref="B14:B15"/>
    <mergeCell ref="B16:B17"/>
    <mergeCell ref="B18:B19"/>
    <mergeCell ref="B20:B21"/>
    <mergeCell ref="B23:B24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C4:C5"/>
    <mergeCell ref="C8:C9"/>
    <mergeCell ref="C10:C11"/>
    <mergeCell ref="C12:C13"/>
    <mergeCell ref="C14:C15"/>
    <mergeCell ref="C16:C17"/>
    <mergeCell ref="C18:C19"/>
    <mergeCell ref="C20:C21"/>
    <mergeCell ref="C23:C24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D4:D5"/>
    <mergeCell ref="D8:D9"/>
    <mergeCell ref="D10:D11"/>
    <mergeCell ref="D12:D13"/>
    <mergeCell ref="D14:D15"/>
    <mergeCell ref="D16:D17"/>
    <mergeCell ref="D18:D19"/>
    <mergeCell ref="D20:D21"/>
    <mergeCell ref="D23:D24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E4:E5"/>
    <mergeCell ref="E8:E9"/>
    <mergeCell ref="E10:E11"/>
    <mergeCell ref="E12:E13"/>
    <mergeCell ref="E14:E15"/>
    <mergeCell ref="E16:E17"/>
    <mergeCell ref="E18:E19"/>
    <mergeCell ref="E20:E21"/>
    <mergeCell ref="E23:E24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F4:F5"/>
    <mergeCell ref="F8:F9"/>
    <mergeCell ref="F10:F11"/>
    <mergeCell ref="F12:F13"/>
    <mergeCell ref="F14:F15"/>
    <mergeCell ref="F16:F17"/>
    <mergeCell ref="F18:F19"/>
    <mergeCell ref="F20:F21"/>
    <mergeCell ref="F23:F24"/>
    <mergeCell ref="F27:F28"/>
    <mergeCell ref="F29:F30"/>
    <mergeCell ref="F31:F32"/>
    <mergeCell ref="F33:F34"/>
    <mergeCell ref="F35:F36"/>
    <mergeCell ref="F41:F42"/>
    <mergeCell ref="F43:F44"/>
    <mergeCell ref="F45:F46"/>
    <mergeCell ref="F47:F48"/>
    <mergeCell ref="G4:G5"/>
    <mergeCell ref="G8:G9"/>
    <mergeCell ref="G10:G11"/>
    <mergeCell ref="G12:G13"/>
    <mergeCell ref="G14:G15"/>
    <mergeCell ref="G16:G17"/>
    <mergeCell ref="G18:G19"/>
    <mergeCell ref="G20:G21"/>
    <mergeCell ref="G23:G24"/>
    <mergeCell ref="G27:G28"/>
    <mergeCell ref="G29:G30"/>
    <mergeCell ref="G31:G32"/>
    <mergeCell ref="G33:G34"/>
    <mergeCell ref="G35:G36"/>
    <mergeCell ref="G41:G42"/>
    <mergeCell ref="G43:G44"/>
    <mergeCell ref="G45:G46"/>
    <mergeCell ref="G47:G48"/>
    <mergeCell ref="H4:H5"/>
    <mergeCell ref="H8:H9"/>
    <mergeCell ref="H10:H11"/>
    <mergeCell ref="H12:H13"/>
    <mergeCell ref="H14:H15"/>
    <mergeCell ref="H16:H17"/>
    <mergeCell ref="H18:H19"/>
    <mergeCell ref="H20:H21"/>
    <mergeCell ref="H23:H24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I4:I5"/>
    <mergeCell ref="I8:I9"/>
    <mergeCell ref="I10:I11"/>
    <mergeCell ref="I12:I13"/>
    <mergeCell ref="I14:I15"/>
    <mergeCell ref="I16:I17"/>
    <mergeCell ref="I18:I19"/>
    <mergeCell ref="I20:I21"/>
    <mergeCell ref="I23:I24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J4:J5"/>
    <mergeCell ref="J8:J9"/>
    <mergeCell ref="J10:J11"/>
    <mergeCell ref="J14:J15"/>
    <mergeCell ref="J16:J17"/>
    <mergeCell ref="J18:J19"/>
    <mergeCell ref="J20:J21"/>
    <mergeCell ref="J23:J24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F37:G38"/>
    <mergeCell ref="F39:G40"/>
  </mergeCells>
  <pageMargins left="1.14166666666667" right="0.314583333333333" top="0.393055555555556" bottom="0.944444444444444" header="0.5" footer="0.354166666666667"/>
  <pageSetup paperSize="9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3"/>
  <sheetViews>
    <sheetView workbookViewId="0">
      <pane xSplit="1" ySplit="3" topLeftCell="B43" activePane="bottomRight" state="frozen"/>
      <selection/>
      <selection pane="topRight"/>
      <selection pane="bottomLeft"/>
      <selection pane="bottomRight" activeCell="B53" sqref="B53"/>
    </sheetView>
  </sheetViews>
  <sheetFormatPr defaultColWidth="9" defaultRowHeight="15.6"/>
  <cols>
    <col min="1" max="1" width="4.87962962962963" style="1" customWidth="1"/>
    <col min="2" max="2" width="20.1296296296296" style="4" customWidth="1"/>
    <col min="3" max="3" width="16.75" style="5" customWidth="1"/>
    <col min="4" max="4" width="13.25" customWidth="1"/>
    <col min="5" max="5" width="7.37962962962963" style="6" customWidth="1"/>
    <col min="6" max="6" width="7.37962962962963" style="7" customWidth="1"/>
    <col min="7" max="7" width="9" style="8" customWidth="1"/>
    <col min="8" max="8" width="9.5" style="8" customWidth="1"/>
    <col min="9" max="9" width="11" style="7" customWidth="1"/>
    <col min="10" max="10" width="10.8796296296296" style="9" customWidth="1"/>
    <col min="11" max="11" width="19.5" style="9" customWidth="1"/>
    <col min="12" max="12" width="21.1296296296296" style="6" customWidth="1"/>
    <col min="13" max="13" width="9.37962962962963" style="6" hidden="1" customWidth="1"/>
    <col min="14" max="14" width="9.5" style="10" hidden="1" customWidth="1"/>
    <col min="15" max="15" width="11.8796296296296" style="10" hidden="1" customWidth="1"/>
    <col min="16" max="16" width="11.75" style="11" hidden="1" customWidth="1"/>
    <col min="17" max="17" width="9" style="12" customWidth="1"/>
  </cols>
  <sheetData>
    <row r="1" s="1" customFormat="1" ht="44" customHeight="1" spans="1:16">
      <c r="A1" s="13" t="s">
        <v>81</v>
      </c>
      <c r="B1" s="13"/>
      <c r="C1" s="14"/>
      <c r="D1" s="13"/>
      <c r="E1" s="13"/>
      <c r="F1" s="13"/>
      <c r="G1" s="15"/>
      <c r="H1" s="15"/>
      <c r="I1" s="15"/>
      <c r="J1" s="15"/>
      <c r="K1" s="13"/>
      <c r="L1" s="13"/>
      <c r="M1" s="13"/>
      <c r="N1" s="70"/>
      <c r="O1" s="70"/>
      <c r="P1" s="70"/>
    </row>
    <row r="2" s="1" customFormat="1" ht="33" customHeight="1" spans="1:17">
      <c r="A2" s="16" t="s">
        <v>82</v>
      </c>
      <c r="B2" s="17"/>
      <c r="C2" s="17"/>
      <c r="D2" s="17"/>
      <c r="E2" s="17"/>
      <c r="F2" s="17"/>
      <c r="G2" s="18"/>
      <c r="H2" s="18"/>
      <c r="I2" s="18"/>
      <c r="J2" s="18"/>
      <c r="K2" s="17"/>
      <c r="L2" s="71"/>
      <c r="N2" s="72"/>
      <c r="O2" s="73"/>
      <c r="P2" s="73"/>
      <c r="Q2" s="67"/>
    </row>
    <row r="3" s="2" customFormat="1" ht="60" customHeight="1" spans="1:16">
      <c r="A3" s="19" t="s">
        <v>2</v>
      </c>
      <c r="B3" s="19" t="s">
        <v>83</v>
      </c>
      <c r="C3" s="19" t="s">
        <v>84</v>
      </c>
      <c r="D3" s="19" t="s">
        <v>4</v>
      </c>
      <c r="E3" s="19" t="s">
        <v>5</v>
      </c>
      <c r="F3" s="20" t="s">
        <v>85</v>
      </c>
      <c r="G3" s="21" t="s">
        <v>86</v>
      </c>
      <c r="H3" s="21" t="s">
        <v>87</v>
      </c>
      <c r="I3" s="21" t="s">
        <v>88</v>
      </c>
      <c r="J3" s="20" t="s">
        <v>89</v>
      </c>
      <c r="K3" s="74" t="s">
        <v>90</v>
      </c>
      <c r="L3" s="75" t="s">
        <v>91</v>
      </c>
      <c r="M3" s="75" t="s">
        <v>11</v>
      </c>
      <c r="N3" s="76" t="s">
        <v>12</v>
      </c>
      <c r="O3" s="76" t="s">
        <v>13</v>
      </c>
      <c r="P3" s="77" t="s">
        <v>14</v>
      </c>
    </row>
    <row r="4" s="2" customFormat="1" ht="31" customHeight="1" spans="1:16">
      <c r="A4" s="22">
        <v>1</v>
      </c>
      <c r="B4" s="23" t="s">
        <v>92</v>
      </c>
      <c r="C4" s="23" t="s">
        <v>15</v>
      </c>
      <c r="D4" s="24">
        <v>43891</v>
      </c>
      <c r="E4" s="22">
        <v>54.6</v>
      </c>
      <c r="F4" s="25">
        <v>14</v>
      </c>
      <c r="G4" s="26">
        <v>6480</v>
      </c>
      <c r="H4" s="26">
        <v>1500</v>
      </c>
      <c r="I4" s="26">
        <f>G4+H4</f>
        <v>7980</v>
      </c>
      <c r="J4" s="38">
        <f t="shared" ref="J4:J8" si="0">I4*60%</f>
        <v>4788</v>
      </c>
      <c r="K4" s="23" t="s">
        <v>93</v>
      </c>
      <c r="L4" s="137" t="s">
        <v>94</v>
      </c>
      <c r="M4" s="78" t="s">
        <v>16</v>
      </c>
      <c r="N4" s="28">
        <v>7980</v>
      </c>
      <c r="O4" s="28" t="s">
        <v>17</v>
      </c>
      <c r="P4" s="79">
        <v>44322</v>
      </c>
    </row>
    <row r="5" s="2" customFormat="1" ht="31" customHeight="1" spans="1:16">
      <c r="A5" s="22"/>
      <c r="B5" s="23"/>
      <c r="C5" s="23"/>
      <c r="D5" s="24"/>
      <c r="E5" s="22"/>
      <c r="F5" s="25"/>
      <c r="G5" s="26"/>
      <c r="H5" s="26"/>
      <c r="I5" s="26"/>
      <c r="J5" s="38"/>
      <c r="K5" s="23"/>
      <c r="L5" s="23"/>
      <c r="M5" s="80"/>
      <c r="N5" s="28">
        <v>7980</v>
      </c>
      <c r="O5" s="28" t="s">
        <v>18</v>
      </c>
      <c r="P5" s="79">
        <v>44403</v>
      </c>
    </row>
    <row r="6" s="2" customFormat="1" ht="59" customHeight="1" spans="1:16">
      <c r="A6" s="22">
        <v>2</v>
      </c>
      <c r="B6" s="27" t="s">
        <v>95</v>
      </c>
      <c r="C6" s="27" t="s">
        <v>19</v>
      </c>
      <c r="D6" s="24">
        <v>43709</v>
      </c>
      <c r="E6" s="22">
        <v>33</v>
      </c>
      <c r="F6" s="25">
        <v>5</v>
      </c>
      <c r="G6" s="28">
        <v>3000</v>
      </c>
      <c r="H6" s="28">
        <v>1000</v>
      </c>
      <c r="I6" s="28">
        <f>G6+H6</f>
        <v>4000</v>
      </c>
      <c r="J6" s="25">
        <f t="shared" si="0"/>
        <v>2400</v>
      </c>
      <c r="K6" s="23" t="s">
        <v>96</v>
      </c>
      <c r="L6" s="23" t="s">
        <v>97</v>
      </c>
      <c r="M6" s="78" t="s">
        <v>16</v>
      </c>
      <c r="N6" s="28">
        <v>6000</v>
      </c>
      <c r="O6" s="28" t="s">
        <v>20</v>
      </c>
      <c r="P6" s="79">
        <v>44340</v>
      </c>
    </row>
    <row r="7" s="2" customFormat="1" ht="62" customHeight="1" spans="1:16">
      <c r="A7" s="22">
        <v>3</v>
      </c>
      <c r="B7" s="27" t="s">
        <v>98</v>
      </c>
      <c r="C7" s="27" t="s">
        <v>21</v>
      </c>
      <c r="D7" s="29">
        <v>44064</v>
      </c>
      <c r="E7" s="30">
        <v>33</v>
      </c>
      <c r="F7" s="25">
        <v>4</v>
      </c>
      <c r="G7" s="28">
        <f>1050+700</f>
        <v>1750</v>
      </c>
      <c r="H7" s="28">
        <f>500+333</f>
        <v>833</v>
      </c>
      <c r="I7" s="28">
        <f>G7+H7</f>
        <v>2583</v>
      </c>
      <c r="J7" s="25">
        <f t="shared" si="0"/>
        <v>1549.8</v>
      </c>
      <c r="K7" s="23" t="s">
        <v>96</v>
      </c>
      <c r="L7" s="23" t="s">
        <v>99</v>
      </c>
      <c r="M7" s="78" t="s">
        <v>16</v>
      </c>
      <c r="N7" s="28">
        <v>4650</v>
      </c>
      <c r="O7" s="28" t="s">
        <v>22</v>
      </c>
      <c r="P7" s="79">
        <v>44340</v>
      </c>
    </row>
    <row r="8" s="2" customFormat="1" ht="31" customHeight="1" spans="1:16">
      <c r="A8" s="22">
        <v>4</v>
      </c>
      <c r="B8" s="23" t="s">
        <v>100</v>
      </c>
      <c r="C8" s="23" t="s">
        <v>23</v>
      </c>
      <c r="D8" s="24">
        <v>43928</v>
      </c>
      <c r="E8" s="22">
        <v>33</v>
      </c>
      <c r="F8" s="25">
        <v>11</v>
      </c>
      <c r="G8" s="26">
        <v>3600</v>
      </c>
      <c r="H8" s="26">
        <v>1500</v>
      </c>
      <c r="I8" s="26">
        <f>G8+H8</f>
        <v>5100</v>
      </c>
      <c r="J8" s="38">
        <f t="shared" si="0"/>
        <v>3060</v>
      </c>
      <c r="K8" s="23" t="s">
        <v>101</v>
      </c>
      <c r="L8" s="137" t="s">
        <v>102</v>
      </c>
      <c r="M8" s="81" t="s">
        <v>16</v>
      </c>
      <c r="N8" s="28">
        <v>5100</v>
      </c>
      <c r="O8" s="28" t="s">
        <v>24</v>
      </c>
      <c r="P8" s="79">
        <v>44298</v>
      </c>
    </row>
    <row r="9" s="2" customFormat="1" ht="31" customHeight="1" spans="1:16">
      <c r="A9" s="22"/>
      <c r="B9" s="23"/>
      <c r="C9" s="23"/>
      <c r="D9" s="24"/>
      <c r="E9" s="22"/>
      <c r="F9" s="25"/>
      <c r="G9" s="26"/>
      <c r="H9" s="26"/>
      <c r="I9" s="26"/>
      <c r="J9" s="38"/>
      <c r="K9" s="23"/>
      <c r="L9" s="23"/>
      <c r="M9" s="81"/>
      <c r="N9" s="28">
        <v>5100</v>
      </c>
      <c r="O9" s="28" t="s">
        <v>25</v>
      </c>
      <c r="P9" s="79">
        <v>44379</v>
      </c>
    </row>
    <row r="10" s="2" customFormat="1" ht="31" customHeight="1" spans="1:16">
      <c r="A10" s="22">
        <v>5</v>
      </c>
      <c r="B10" s="27" t="s">
        <v>103</v>
      </c>
      <c r="C10" s="27" t="s">
        <v>26</v>
      </c>
      <c r="D10" s="29">
        <v>44039</v>
      </c>
      <c r="E10" s="30">
        <v>42</v>
      </c>
      <c r="F10" s="25">
        <v>3</v>
      </c>
      <c r="G10" s="28">
        <f>2700+360</f>
        <v>3060</v>
      </c>
      <c r="H10" s="28">
        <f>500+66.67</f>
        <v>566.67</v>
      </c>
      <c r="I10" s="28">
        <f>G10+H10</f>
        <v>3626.67</v>
      </c>
      <c r="J10" s="25">
        <f>I10*60%</f>
        <v>2176.002</v>
      </c>
      <c r="K10" s="23" t="s">
        <v>104</v>
      </c>
      <c r="L10" s="23" t="s">
        <v>105</v>
      </c>
      <c r="M10" s="81" t="s">
        <v>16</v>
      </c>
      <c r="N10" s="28">
        <v>9600</v>
      </c>
      <c r="O10" s="28" t="s">
        <v>27</v>
      </c>
      <c r="P10" s="79">
        <v>44306</v>
      </c>
    </row>
    <row r="11" s="2" customFormat="1" ht="31" customHeight="1" spans="1:16">
      <c r="A11" s="22"/>
      <c r="B11" s="27"/>
      <c r="C11" s="27"/>
      <c r="D11" s="29"/>
      <c r="E11" s="30"/>
      <c r="F11" s="25"/>
      <c r="G11" s="28"/>
      <c r="H11" s="28"/>
      <c r="I11" s="28"/>
      <c r="J11" s="25"/>
      <c r="K11" s="23"/>
      <c r="L11" s="23"/>
      <c r="M11" s="81"/>
      <c r="N11" s="28">
        <v>9600</v>
      </c>
      <c r="O11" s="28" t="s">
        <v>28</v>
      </c>
      <c r="P11" s="79">
        <v>44398</v>
      </c>
    </row>
    <row r="12" s="2" customFormat="1" ht="33" customHeight="1" spans="1:16">
      <c r="A12" s="31">
        <v>6</v>
      </c>
      <c r="B12" s="27" t="s">
        <v>106</v>
      </c>
      <c r="C12" s="27" t="s">
        <v>29</v>
      </c>
      <c r="D12" s="24">
        <v>43525</v>
      </c>
      <c r="E12" s="22">
        <v>42</v>
      </c>
      <c r="F12" s="25">
        <v>17</v>
      </c>
      <c r="G12" s="28">
        <v>5670</v>
      </c>
      <c r="H12" s="28">
        <v>1500</v>
      </c>
      <c r="I12" s="28">
        <f>G12+H12</f>
        <v>7170</v>
      </c>
      <c r="J12" s="25">
        <f>I12*60%</f>
        <v>4302</v>
      </c>
      <c r="K12" s="23" t="s">
        <v>107</v>
      </c>
      <c r="L12" s="137" t="s">
        <v>108</v>
      </c>
      <c r="M12" s="81" t="s">
        <v>30</v>
      </c>
      <c r="N12" s="26">
        <v>14340</v>
      </c>
      <c r="O12" s="26" t="s">
        <v>31</v>
      </c>
      <c r="P12" s="79">
        <v>44267</v>
      </c>
    </row>
    <row r="13" s="2" customFormat="1" ht="33" customHeight="1" spans="1:16">
      <c r="A13" s="32"/>
      <c r="B13" s="27"/>
      <c r="C13" s="27"/>
      <c r="D13" s="24"/>
      <c r="E13" s="22"/>
      <c r="F13" s="25"/>
      <c r="G13" s="28"/>
      <c r="H13" s="28"/>
      <c r="I13" s="28"/>
      <c r="J13" s="25"/>
      <c r="K13" s="23"/>
      <c r="L13" s="23"/>
      <c r="M13" s="82" t="s">
        <v>30</v>
      </c>
      <c r="N13" s="28">
        <v>14340</v>
      </c>
      <c r="O13" s="28" t="s">
        <v>32</v>
      </c>
      <c r="P13" s="79">
        <v>44439</v>
      </c>
    </row>
    <row r="14" s="2" customFormat="1" ht="32" customHeight="1" spans="1:16">
      <c r="A14" s="22">
        <v>7</v>
      </c>
      <c r="B14" s="23" t="s">
        <v>109</v>
      </c>
      <c r="C14" s="23" t="s">
        <v>33</v>
      </c>
      <c r="D14" s="24">
        <v>43355</v>
      </c>
      <c r="E14" s="22">
        <v>25</v>
      </c>
      <c r="F14" s="25">
        <v>4</v>
      </c>
      <c r="G14" s="26">
        <v>4500</v>
      </c>
      <c r="H14" s="26">
        <v>1500</v>
      </c>
      <c r="I14" s="26">
        <f>G14+H14</f>
        <v>6000</v>
      </c>
      <c r="J14" s="38">
        <f>I14*60%</f>
        <v>3600</v>
      </c>
      <c r="K14" s="23" t="s">
        <v>110</v>
      </c>
      <c r="L14" s="137" t="s">
        <v>111</v>
      </c>
      <c r="M14" s="81" t="s">
        <v>16</v>
      </c>
      <c r="N14" s="28">
        <v>6000</v>
      </c>
      <c r="O14" s="28" t="s">
        <v>20</v>
      </c>
      <c r="P14" s="79">
        <v>44340</v>
      </c>
    </row>
    <row r="15" s="2" customFormat="1" ht="32" customHeight="1" spans="1:16">
      <c r="A15" s="22"/>
      <c r="B15" s="23"/>
      <c r="C15" s="23"/>
      <c r="D15" s="24"/>
      <c r="E15" s="22"/>
      <c r="F15" s="25"/>
      <c r="G15" s="26"/>
      <c r="H15" s="26"/>
      <c r="I15" s="26"/>
      <c r="J15" s="38"/>
      <c r="K15" s="23"/>
      <c r="L15" s="23"/>
      <c r="M15" s="81"/>
      <c r="N15" s="28">
        <v>6000</v>
      </c>
      <c r="O15" s="28" t="s">
        <v>34</v>
      </c>
      <c r="P15" s="79">
        <v>44431</v>
      </c>
    </row>
    <row r="16" s="2" customFormat="1" ht="32" customHeight="1" spans="1:16">
      <c r="A16" s="22">
        <v>8</v>
      </c>
      <c r="B16" s="27" t="s">
        <v>112</v>
      </c>
      <c r="C16" s="27" t="s">
        <v>35</v>
      </c>
      <c r="D16" s="24">
        <v>44270</v>
      </c>
      <c r="E16" s="30">
        <v>10</v>
      </c>
      <c r="F16" s="25">
        <v>3</v>
      </c>
      <c r="G16" s="33">
        <f>1500*3</f>
        <v>4500</v>
      </c>
      <c r="H16" s="33">
        <f>500*3</f>
        <v>1500</v>
      </c>
      <c r="I16" s="33">
        <f>G16+H16</f>
        <v>6000</v>
      </c>
      <c r="J16" s="25">
        <f>I16*60%</f>
        <v>3600</v>
      </c>
      <c r="K16" s="23" t="s">
        <v>101</v>
      </c>
      <c r="L16" s="137" t="s">
        <v>113</v>
      </c>
      <c r="M16" s="82" t="s">
        <v>16</v>
      </c>
      <c r="N16" s="83" t="s">
        <v>36</v>
      </c>
      <c r="O16" s="28" t="s">
        <v>37</v>
      </c>
      <c r="P16" s="79">
        <v>44375</v>
      </c>
    </row>
    <row r="17" s="2" customFormat="1" ht="33" customHeight="1" spans="1:16">
      <c r="A17" s="22"/>
      <c r="B17" s="27"/>
      <c r="C17" s="27"/>
      <c r="D17" s="24"/>
      <c r="E17" s="30"/>
      <c r="F17" s="25"/>
      <c r="G17" s="33"/>
      <c r="H17" s="33"/>
      <c r="I17" s="33"/>
      <c r="J17" s="25"/>
      <c r="K17" s="23"/>
      <c r="L17" s="23"/>
      <c r="M17" s="82"/>
      <c r="N17" s="28">
        <v>6000</v>
      </c>
      <c r="O17" s="28" t="s">
        <v>38</v>
      </c>
      <c r="P17" s="79">
        <v>44455</v>
      </c>
    </row>
    <row r="18" s="2" customFormat="1" ht="32" customHeight="1" spans="1:16">
      <c r="A18" s="22">
        <v>9</v>
      </c>
      <c r="B18" s="23" t="s">
        <v>114</v>
      </c>
      <c r="C18" s="23" t="s">
        <v>39</v>
      </c>
      <c r="D18" s="24">
        <v>43525</v>
      </c>
      <c r="E18" s="22">
        <v>25</v>
      </c>
      <c r="F18" s="25">
        <v>10</v>
      </c>
      <c r="G18" s="26">
        <v>4500</v>
      </c>
      <c r="H18" s="26">
        <v>1500</v>
      </c>
      <c r="I18" s="26">
        <f>G18+H18</f>
        <v>6000</v>
      </c>
      <c r="J18" s="38">
        <f t="shared" ref="J18:J23" si="1">I18*60%</f>
        <v>3600</v>
      </c>
      <c r="K18" s="23" t="s">
        <v>101</v>
      </c>
      <c r="L18" s="137" t="s">
        <v>115</v>
      </c>
      <c r="M18" s="78" t="s">
        <v>16</v>
      </c>
      <c r="N18" s="28">
        <v>6000</v>
      </c>
      <c r="O18" s="28" t="s">
        <v>20</v>
      </c>
      <c r="P18" s="79">
        <v>44344</v>
      </c>
    </row>
    <row r="19" s="2" customFormat="1" ht="32" customHeight="1" spans="1:16">
      <c r="A19" s="22"/>
      <c r="B19" s="23"/>
      <c r="C19" s="23"/>
      <c r="D19" s="24"/>
      <c r="E19" s="22"/>
      <c r="F19" s="25"/>
      <c r="G19" s="26"/>
      <c r="H19" s="26"/>
      <c r="I19" s="26"/>
      <c r="J19" s="38"/>
      <c r="K19" s="23"/>
      <c r="L19" s="23"/>
      <c r="M19" s="80"/>
      <c r="N19" s="28">
        <v>6000</v>
      </c>
      <c r="O19" s="28" t="s">
        <v>34</v>
      </c>
      <c r="P19" s="79">
        <v>44439</v>
      </c>
    </row>
    <row r="20" s="2" customFormat="1" ht="32" customHeight="1" spans="1:16">
      <c r="A20" s="22">
        <v>10</v>
      </c>
      <c r="B20" s="23" t="s">
        <v>116</v>
      </c>
      <c r="C20" s="23" t="s">
        <v>40</v>
      </c>
      <c r="D20" s="24">
        <v>43595</v>
      </c>
      <c r="E20" s="22">
        <v>25</v>
      </c>
      <c r="F20" s="25">
        <v>7</v>
      </c>
      <c r="G20" s="26">
        <v>3600</v>
      </c>
      <c r="H20" s="26">
        <v>1500</v>
      </c>
      <c r="I20" s="26">
        <f>G20+H20</f>
        <v>5100</v>
      </c>
      <c r="J20" s="38">
        <f t="shared" si="1"/>
        <v>3060</v>
      </c>
      <c r="K20" s="23" t="s">
        <v>96</v>
      </c>
      <c r="L20" s="137" t="s">
        <v>117</v>
      </c>
      <c r="M20" s="78" t="s">
        <v>16</v>
      </c>
      <c r="N20" s="28">
        <v>5100</v>
      </c>
      <c r="O20" s="28" t="s">
        <v>41</v>
      </c>
      <c r="P20" s="79">
        <v>44326</v>
      </c>
    </row>
    <row r="21" s="2" customFormat="1" ht="32" customHeight="1" spans="1:16">
      <c r="A21" s="22"/>
      <c r="B21" s="23"/>
      <c r="C21" s="23"/>
      <c r="D21" s="24"/>
      <c r="E21" s="22"/>
      <c r="F21" s="25"/>
      <c r="G21" s="26"/>
      <c r="H21" s="26"/>
      <c r="I21" s="26"/>
      <c r="J21" s="38"/>
      <c r="K21" s="23"/>
      <c r="L21" s="23"/>
      <c r="M21" s="80"/>
      <c r="N21" s="28">
        <v>5100</v>
      </c>
      <c r="O21" s="28" t="s">
        <v>42</v>
      </c>
      <c r="P21" s="79">
        <v>44413</v>
      </c>
    </row>
    <row r="22" s="2" customFormat="1" ht="61" customHeight="1" spans="1:16">
      <c r="A22" s="22">
        <v>11</v>
      </c>
      <c r="B22" s="27" t="s">
        <v>118</v>
      </c>
      <c r="C22" s="27" t="s">
        <v>43</v>
      </c>
      <c r="D22" s="24">
        <v>43556</v>
      </c>
      <c r="E22" s="22">
        <v>25</v>
      </c>
      <c r="F22" s="25">
        <v>5</v>
      </c>
      <c r="G22" s="33">
        <v>4500</v>
      </c>
      <c r="H22" s="33">
        <v>1500</v>
      </c>
      <c r="I22" s="33">
        <f>G22+H22</f>
        <v>6000</v>
      </c>
      <c r="J22" s="38">
        <f t="shared" si="1"/>
        <v>3600</v>
      </c>
      <c r="K22" s="23" t="s">
        <v>119</v>
      </c>
      <c r="L22" s="137" t="s">
        <v>120</v>
      </c>
      <c r="M22" s="81" t="s">
        <v>16</v>
      </c>
      <c r="N22" s="84">
        <v>6000</v>
      </c>
      <c r="O22" s="28" t="s">
        <v>44</v>
      </c>
      <c r="P22" s="79">
        <v>44465</v>
      </c>
    </row>
    <row r="23" s="2" customFormat="1" ht="32" customHeight="1" spans="1:16">
      <c r="A23" s="22">
        <v>12</v>
      </c>
      <c r="B23" s="27" t="s">
        <v>121</v>
      </c>
      <c r="C23" s="27" t="s">
        <v>45</v>
      </c>
      <c r="D23" s="24">
        <v>43934</v>
      </c>
      <c r="E23" s="22">
        <v>10</v>
      </c>
      <c r="F23" s="25">
        <v>4</v>
      </c>
      <c r="G23" s="33">
        <v>3000</v>
      </c>
      <c r="H23" s="33">
        <v>900</v>
      </c>
      <c r="I23" s="33">
        <f>G23+H23</f>
        <v>3900</v>
      </c>
      <c r="J23" s="38">
        <f t="shared" si="1"/>
        <v>2340</v>
      </c>
      <c r="K23" s="23" t="s">
        <v>122</v>
      </c>
      <c r="L23" s="137" t="s">
        <v>123</v>
      </c>
      <c r="M23" s="85" t="s">
        <v>16</v>
      </c>
      <c r="N23" s="84">
        <v>3900</v>
      </c>
      <c r="O23" s="84" t="s">
        <v>46</v>
      </c>
      <c r="P23" s="86">
        <v>44299</v>
      </c>
    </row>
    <row r="24" s="2" customFormat="1" ht="32" customHeight="1" spans="1:16">
      <c r="A24" s="22"/>
      <c r="B24" s="27"/>
      <c r="C24" s="27"/>
      <c r="D24" s="34"/>
      <c r="E24" s="31"/>
      <c r="F24" s="35"/>
      <c r="G24" s="36"/>
      <c r="H24" s="36"/>
      <c r="I24" s="36"/>
      <c r="J24" s="87"/>
      <c r="K24" s="88"/>
      <c r="L24" s="88"/>
      <c r="M24" s="89"/>
      <c r="N24" s="84">
        <v>3900</v>
      </c>
      <c r="O24" s="84" t="s">
        <v>47</v>
      </c>
      <c r="P24" s="86">
        <v>44392</v>
      </c>
    </row>
    <row r="25" s="2" customFormat="1" ht="64" customHeight="1" spans="1:16">
      <c r="A25" s="22">
        <v>13</v>
      </c>
      <c r="B25" s="27" t="s">
        <v>124</v>
      </c>
      <c r="C25" s="27" t="s">
        <v>48</v>
      </c>
      <c r="D25" s="24">
        <v>43444</v>
      </c>
      <c r="E25" s="22">
        <v>10</v>
      </c>
      <c r="F25" s="27">
        <v>6</v>
      </c>
      <c r="G25" s="37">
        <v>2400</v>
      </c>
      <c r="H25" s="26">
        <v>900</v>
      </c>
      <c r="I25" s="37">
        <f>G25+H25</f>
        <v>3300</v>
      </c>
      <c r="J25" s="38">
        <f>I25*60%</f>
        <v>1980</v>
      </c>
      <c r="K25" s="23" t="s">
        <v>96</v>
      </c>
      <c r="L25" s="137" t="s">
        <v>125</v>
      </c>
      <c r="M25" s="85" t="s">
        <v>30</v>
      </c>
      <c r="N25" s="28">
        <v>6600</v>
      </c>
      <c r="O25" s="28" t="s">
        <v>49</v>
      </c>
      <c r="P25" s="79">
        <v>44347</v>
      </c>
    </row>
    <row r="26" s="2" customFormat="1" ht="63" customHeight="1" spans="1:16">
      <c r="A26" s="22">
        <v>14</v>
      </c>
      <c r="B26" s="138" t="s">
        <v>126</v>
      </c>
      <c r="C26" s="27" t="s">
        <v>50</v>
      </c>
      <c r="D26" s="24">
        <v>43426</v>
      </c>
      <c r="E26" s="22">
        <v>10</v>
      </c>
      <c r="F26" s="27">
        <v>13</v>
      </c>
      <c r="G26" s="37">
        <v>3000</v>
      </c>
      <c r="H26" s="26">
        <v>900</v>
      </c>
      <c r="I26" s="37">
        <f>G26+H26</f>
        <v>3900</v>
      </c>
      <c r="J26" s="38">
        <f>I26*60%</f>
        <v>2340</v>
      </c>
      <c r="K26" s="23" t="s">
        <v>107</v>
      </c>
      <c r="L26" s="137" t="s">
        <v>127</v>
      </c>
      <c r="M26" s="85" t="s">
        <v>30</v>
      </c>
      <c r="N26" s="28">
        <v>7800</v>
      </c>
      <c r="O26" s="28" t="s">
        <v>51</v>
      </c>
      <c r="P26" s="79">
        <v>44335</v>
      </c>
    </row>
    <row r="27" s="2" customFormat="1" ht="34" customHeight="1" spans="1:16">
      <c r="A27" s="22">
        <v>15</v>
      </c>
      <c r="B27" s="23" t="s">
        <v>128</v>
      </c>
      <c r="C27" s="23" t="s">
        <v>52</v>
      </c>
      <c r="D27" s="24">
        <v>43910</v>
      </c>
      <c r="E27" s="22">
        <v>10</v>
      </c>
      <c r="F27" s="25">
        <v>7</v>
      </c>
      <c r="G27" s="26">
        <v>3000</v>
      </c>
      <c r="H27" s="26">
        <v>900</v>
      </c>
      <c r="I27" s="26">
        <f>G27+H27</f>
        <v>3900</v>
      </c>
      <c r="J27" s="38">
        <f>I27*60%</f>
        <v>2340</v>
      </c>
      <c r="K27" s="23" t="s">
        <v>101</v>
      </c>
      <c r="L27" s="137" t="s">
        <v>129</v>
      </c>
      <c r="M27" s="78" t="s">
        <v>16</v>
      </c>
      <c r="N27" s="28">
        <v>3900</v>
      </c>
      <c r="O27" s="28" t="s">
        <v>53</v>
      </c>
      <c r="P27" s="79">
        <v>44362</v>
      </c>
    </row>
    <row r="28" s="2" customFormat="1" ht="34" customHeight="1" spans="1:16">
      <c r="A28" s="22"/>
      <c r="B28" s="23"/>
      <c r="C28" s="23"/>
      <c r="D28" s="24"/>
      <c r="E28" s="22"/>
      <c r="F28" s="25"/>
      <c r="G28" s="26"/>
      <c r="H28" s="26"/>
      <c r="I28" s="26"/>
      <c r="J28" s="38"/>
      <c r="K28" s="23"/>
      <c r="L28" s="23"/>
      <c r="M28" s="80"/>
      <c r="N28" s="28">
        <v>3900</v>
      </c>
      <c r="O28" s="28" t="s">
        <v>54</v>
      </c>
      <c r="P28" s="79">
        <v>44463</v>
      </c>
    </row>
    <row r="29" s="2" customFormat="1" ht="33" customHeight="1" spans="1:16">
      <c r="A29" s="31">
        <v>16</v>
      </c>
      <c r="B29" s="27" t="s">
        <v>130</v>
      </c>
      <c r="C29" s="27" t="s">
        <v>55</v>
      </c>
      <c r="D29" s="29">
        <v>43405</v>
      </c>
      <c r="E29" s="30">
        <v>32</v>
      </c>
      <c r="F29" s="25">
        <v>44</v>
      </c>
      <c r="G29" s="28">
        <v>7200</v>
      </c>
      <c r="H29" s="28">
        <v>1500</v>
      </c>
      <c r="I29" s="28">
        <f>G29+H29</f>
        <v>8700</v>
      </c>
      <c r="J29" s="25">
        <f t="shared" ref="J29:J33" si="2">I29*60%</f>
        <v>5220</v>
      </c>
      <c r="K29" s="27" t="s">
        <v>131</v>
      </c>
      <c r="L29" s="138" t="s">
        <v>132</v>
      </c>
      <c r="M29" s="85" t="s">
        <v>30</v>
      </c>
      <c r="N29" s="30">
        <v>17400</v>
      </c>
      <c r="O29" s="28" t="s">
        <v>31</v>
      </c>
      <c r="P29" s="79">
        <v>44260</v>
      </c>
    </row>
    <row r="30" s="2" customFormat="1" ht="33" customHeight="1" spans="1:16">
      <c r="A30" s="32"/>
      <c r="B30" s="27"/>
      <c r="C30" s="27"/>
      <c r="D30" s="29"/>
      <c r="E30" s="30"/>
      <c r="F30" s="25"/>
      <c r="G30" s="28"/>
      <c r="H30" s="28"/>
      <c r="I30" s="28"/>
      <c r="J30" s="25"/>
      <c r="K30" s="27"/>
      <c r="L30" s="27"/>
      <c r="M30" s="90"/>
      <c r="N30" s="30">
        <v>17400</v>
      </c>
      <c r="O30" s="28" t="s">
        <v>56</v>
      </c>
      <c r="P30" s="79">
        <v>44465</v>
      </c>
    </row>
    <row r="31" s="2" customFormat="1" ht="31" customHeight="1" spans="1:16">
      <c r="A31" s="22">
        <v>17</v>
      </c>
      <c r="B31" s="23" t="s">
        <v>133</v>
      </c>
      <c r="C31" s="23" t="s">
        <v>57</v>
      </c>
      <c r="D31" s="24">
        <v>44096</v>
      </c>
      <c r="E31" s="22">
        <v>32</v>
      </c>
      <c r="F31" s="25">
        <v>8</v>
      </c>
      <c r="G31" s="26">
        <v>7200</v>
      </c>
      <c r="H31" s="26">
        <v>1500</v>
      </c>
      <c r="I31" s="26">
        <f>G31+H31</f>
        <v>8700</v>
      </c>
      <c r="J31" s="38">
        <f t="shared" si="2"/>
        <v>5220</v>
      </c>
      <c r="K31" s="23" t="s">
        <v>131</v>
      </c>
      <c r="L31" s="137" t="s">
        <v>134</v>
      </c>
      <c r="M31" s="85" t="s">
        <v>16</v>
      </c>
      <c r="N31" s="28">
        <v>8700</v>
      </c>
      <c r="O31" s="28" t="s">
        <v>58</v>
      </c>
      <c r="P31" s="79">
        <v>44368</v>
      </c>
    </row>
    <row r="32" s="2" customFormat="1" ht="31" customHeight="1" spans="1:16">
      <c r="A32" s="22"/>
      <c r="B32" s="23"/>
      <c r="C32" s="23"/>
      <c r="D32" s="24"/>
      <c r="E32" s="22"/>
      <c r="F32" s="25"/>
      <c r="G32" s="26"/>
      <c r="H32" s="26"/>
      <c r="I32" s="26"/>
      <c r="J32" s="38"/>
      <c r="K32" s="23"/>
      <c r="L32" s="23"/>
      <c r="M32" s="90"/>
      <c r="N32" s="28">
        <v>8700</v>
      </c>
      <c r="O32" s="28" t="s">
        <v>59</v>
      </c>
      <c r="P32" s="79">
        <v>44462</v>
      </c>
    </row>
    <row r="33" s="3" customFormat="1" ht="31" customHeight="1" spans="1:16">
      <c r="A33" s="30">
        <v>18</v>
      </c>
      <c r="B33" s="27" t="s">
        <v>135</v>
      </c>
      <c r="C33" s="27" t="s">
        <v>60</v>
      </c>
      <c r="D33" s="29">
        <v>44272</v>
      </c>
      <c r="E33" s="22">
        <v>42</v>
      </c>
      <c r="F33" s="25">
        <v>3</v>
      </c>
      <c r="G33" s="38">
        <v>8100</v>
      </c>
      <c r="H33" s="26">
        <v>1500</v>
      </c>
      <c r="I33" s="26">
        <f>G33+H33</f>
        <v>9600</v>
      </c>
      <c r="J33" s="25">
        <f t="shared" si="2"/>
        <v>5760</v>
      </c>
      <c r="K33" s="27" t="s">
        <v>101</v>
      </c>
      <c r="L33" s="138" t="s">
        <v>136</v>
      </c>
      <c r="M33" s="81" t="s">
        <v>16</v>
      </c>
      <c r="N33" s="28">
        <v>9600</v>
      </c>
      <c r="O33" s="28" t="s">
        <v>61</v>
      </c>
      <c r="P33" s="79">
        <v>44363</v>
      </c>
    </row>
    <row r="34" s="3" customFormat="1" ht="31" customHeight="1" spans="1:16">
      <c r="A34" s="30"/>
      <c r="B34" s="27"/>
      <c r="C34" s="27"/>
      <c r="D34" s="29"/>
      <c r="E34" s="22"/>
      <c r="F34" s="25"/>
      <c r="G34" s="38"/>
      <c r="H34" s="26"/>
      <c r="I34" s="26"/>
      <c r="J34" s="25"/>
      <c r="K34" s="27"/>
      <c r="L34" s="27"/>
      <c r="M34" s="81"/>
      <c r="N34" s="28">
        <v>9600</v>
      </c>
      <c r="O34" s="28" t="s">
        <v>62</v>
      </c>
      <c r="P34" s="79">
        <v>44453</v>
      </c>
    </row>
    <row r="35" s="3" customFormat="1" ht="31" customHeight="1" spans="1:16">
      <c r="A35" s="39">
        <v>19</v>
      </c>
      <c r="B35" s="40" t="s">
        <v>137</v>
      </c>
      <c r="C35" s="41" t="s">
        <v>63</v>
      </c>
      <c r="D35" s="29">
        <v>44078</v>
      </c>
      <c r="E35" s="30">
        <v>10</v>
      </c>
      <c r="F35" s="25">
        <v>6</v>
      </c>
      <c r="G35" s="33">
        <f>800*3</f>
        <v>2400</v>
      </c>
      <c r="H35" s="33">
        <f>300*3</f>
        <v>900</v>
      </c>
      <c r="I35" s="33">
        <f>G35+H35</f>
        <v>3300</v>
      </c>
      <c r="J35" s="25">
        <f t="shared" ref="J35:J39" si="3">I35*60%</f>
        <v>1980</v>
      </c>
      <c r="K35" s="27" t="s">
        <v>101</v>
      </c>
      <c r="L35" s="139" t="s">
        <v>138</v>
      </c>
      <c r="M35" s="82" t="s">
        <v>16</v>
      </c>
      <c r="N35" s="91">
        <v>3300</v>
      </c>
      <c r="O35" s="91" t="s">
        <v>64</v>
      </c>
      <c r="P35" s="92">
        <v>44351</v>
      </c>
    </row>
    <row r="36" s="3" customFormat="1" ht="31" customHeight="1" spans="1:16">
      <c r="A36" s="42"/>
      <c r="B36" s="43"/>
      <c r="C36" s="41"/>
      <c r="D36" s="44"/>
      <c r="E36" s="45"/>
      <c r="F36" s="35"/>
      <c r="G36" s="36"/>
      <c r="H36" s="36"/>
      <c r="I36" s="36"/>
      <c r="J36" s="35"/>
      <c r="K36" s="27"/>
      <c r="L36" s="93"/>
      <c r="M36" s="82"/>
      <c r="N36" s="91">
        <v>3300</v>
      </c>
      <c r="O36" s="91" t="s">
        <v>65</v>
      </c>
      <c r="P36" s="92">
        <v>44445</v>
      </c>
    </row>
    <row r="37" s="3" customFormat="1" ht="31" customHeight="1" spans="1:17">
      <c r="A37" s="46">
        <v>20</v>
      </c>
      <c r="B37" s="41" t="s">
        <v>139</v>
      </c>
      <c r="C37" s="41" t="s">
        <v>66</v>
      </c>
      <c r="D37" s="47">
        <v>44306</v>
      </c>
      <c r="E37" s="48">
        <v>150</v>
      </c>
      <c r="F37" s="49">
        <v>4</v>
      </c>
      <c r="G37" s="50">
        <f>5000*3</f>
        <v>15000</v>
      </c>
      <c r="H37" s="51"/>
      <c r="I37" s="94">
        <v>15000</v>
      </c>
      <c r="J37" s="95">
        <f t="shared" si="3"/>
        <v>9000</v>
      </c>
      <c r="K37" s="96" t="s">
        <v>140</v>
      </c>
      <c r="L37" s="140" t="s">
        <v>141</v>
      </c>
      <c r="M37" s="85" t="s">
        <v>16</v>
      </c>
      <c r="N37" s="83" t="s">
        <v>67</v>
      </c>
      <c r="O37" s="28" t="s">
        <v>68</v>
      </c>
      <c r="P37" s="79">
        <v>44306</v>
      </c>
      <c r="Q37" s="2"/>
    </row>
    <row r="38" s="3" customFormat="1" ht="31" customHeight="1" spans="1:17">
      <c r="A38" s="52"/>
      <c r="B38" s="41"/>
      <c r="C38" s="41"/>
      <c r="D38" s="47"/>
      <c r="E38" s="48"/>
      <c r="F38" s="49"/>
      <c r="G38" s="53"/>
      <c r="H38" s="54"/>
      <c r="I38" s="97"/>
      <c r="J38" s="98"/>
      <c r="K38" s="99"/>
      <c r="L38" s="99"/>
      <c r="M38" s="90"/>
      <c r="N38" s="28">
        <v>15000</v>
      </c>
      <c r="O38" s="28" t="s">
        <v>69</v>
      </c>
      <c r="P38" s="79">
        <v>44418</v>
      </c>
      <c r="Q38" s="2"/>
    </row>
    <row r="39" s="3" customFormat="1" ht="31" customHeight="1" spans="1:17">
      <c r="A39" s="46">
        <v>21</v>
      </c>
      <c r="B39" s="41" t="s">
        <v>142</v>
      </c>
      <c r="C39" s="41" t="s">
        <v>70</v>
      </c>
      <c r="D39" s="47">
        <v>44306</v>
      </c>
      <c r="E39" s="48">
        <v>150</v>
      </c>
      <c r="F39" s="49">
        <v>4</v>
      </c>
      <c r="G39" s="50">
        <f>5000*3</f>
        <v>15000</v>
      </c>
      <c r="H39" s="51"/>
      <c r="I39" s="94">
        <v>15000</v>
      </c>
      <c r="J39" s="95">
        <f t="shared" si="3"/>
        <v>9000</v>
      </c>
      <c r="K39" s="96" t="s">
        <v>143</v>
      </c>
      <c r="L39" s="140" t="s">
        <v>144</v>
      </c>
      <c r="M39" s="85" t="s">
        <v>16</v>
      </c>
      <c r="N39" s="83" t="s">
        <v>67</v>
      </c>
      <c r="O39" s="28" t="s">
        <v>68</v>
      </c>
      <c r="P39" s="79">
        <v>44306</v>
      </c>
      <c r="Q39" s="2"/>
    </row>
    <row r="40" s="3" customFormat="1" ht="31" customHeight="1" spans="1:17">
      <c r="A40" s="52"/>
      <c r="B40" s="41"/>
      <c r="C40" s="41"/>
      <c r="D40" s="47"/>
      <c r="E40" s="48"/>
      <c r="F40" s="49"/>
      <c r="G40" s="53"/>
      <c r="H40" s="54"/>
      <c r="I40" s="97"/>
      <c r="J40" s="98"/>
      <c r="K40" s="99"/>
      <c r="L40" s="99"/>
      <c r="M40" s="90"/>
      <c r="N40" s="28">
        <v>15000</v>
      </c>
      <c r="O40" s="28" t="s">
        <v>69</v>
      </c>
      <c r="P40" s="79">
        <v>44418</v>
      </c>
      <c r="Q40" s="2"/>
    </row>
    <row r="41" s="3" customFormat="1" ht="31" customHeight="1" spans="1:16">
      <c r="A41" s="48">
        <v>22</v>
      </c>
      <c r="B41" s="41" t="s">
        <v>145</v>
      </c>
      <c r="C41" s="41" t="s">
        <v>71</v>
      </c>
      <c r="D41" s="47">
        <v>44362</v>
      </c>
      <c r="E41" s="48">
        <v>40</v>
      </c>
      <c r="F41" s="49">
        <v>2</v>
      </c>
      <c r="G41" s="49">
        <f>2000*3</f>
        <v>6000</v>
      </c>
      <c r="H41" s="55">
        <f t="shared" ref="H41:H45" si="4">500*3</f>
        <v>1500</v>
      </c>
      <c r="I41" s="55">
        <f>G41+H41</f>
        <v>7500</v>
      </c>
      <c r="J41" s="49">
        <f t="shared" ref="J41:J45" si="5">I41*60%</f>
        <v>4500</v>
      </c>
      <c r="K41" s="41" t="s">
        <v>101</v>
      </c>
      <c r="L41" s="141" t="s">
        <v>146</v>
      </c>
      <c r="M41" s="81" t="s">
        <v>16</v>
      </c>
      <c r="N41" s="83" t="s">
        <v>72</v>
      </c>
      <c r="O41" s="28" t="s">
        <v>37</v>
      </c>
      <c r="P41" s="79">
        <v>44362</v>
      </c>
    </row>
    <row r="42" s="3" customFormat="1" ht="31" customHeight="1" spans="1:16">
      <c r="A42" s="48"/>
      <c r="B42" s="41"/>
      <c r="C42" s="41"/>
      <c r="D42" s="47"/>
      <c r="E42" s="48"/>
      <c r="F42" s="49"/>
      <c r="G42" s="49"/>
      <c r="H42" s="55"/>
      <c r="I42" s="55"/>
      <c r="J42" s="49"/>
      <c r="K42" s="41"/>
      <c r="L42" s="41"/>
      <c r="M42" s="81"/>
      <c r="N42" s="28">
        <v>7500</v>
      </c>
      <c r="O42" s="28" t="s">
        <v>38</v>
      </c>
      <c r="P42" s="79">
        <v>44453</v>
      </c>
    </row>
    <row r="43" s="3" customFormat="1" ht="31" customHeight="1" spans="1:17">
      <c r="A43" s="46">
        <v>23</v>
      </c>
      <c r="B43" s="41" t="s">
        <v>147</v>
      </c>
      <c r="C43" s="41" t="s">
        <v>73</v>
      </c>
      <c r="D43" s="47">
        <v>44362</v>
      </c>
      <c r="E43" s="48">
        <v>33</v>
      </c>
      <c r="F43" s="49">
        <v>3</v>
      </c>
      <c r="G43" s="55">
        <f>1800*3</f>
        <v>5400</v>
      </c>
      <c r="H43" s="55">
        <f t="shared" si="4"/>
        <v>1500</v>
      </c>
      <c r="I43" s="55">
        <f>G43+H43</f>
        <v>6900</v>
      </c>
      <c r="J43" s="49">
        <f t="shared" si="5"/>
        <v>4140</v>
      </c>
      <c r="K43" s="41" t="s">
        <v>104</v>
      </c>
      <c r="L43" s="141" t="s">
        <v>148</v>
      </c>
      <c r="M43" s="81" t="s">
        <v>16</v>
      </c>
      <c r="N43" s="83" t="s">
        <v>74</v>
      </c>
      <c r="O43" s="28" t="s">
        <v>37</v>
      </c>
      <c r="P43" s="79">
        <v>44359</v>
      </c>
      <c r="Q43" s="2"/>
    </row>
    <row r="44" s="3" customFormat="1" ht="31" customHeight="1" spans="1:17">
      <c r="A44" s="52"/>
      <c r="B44" s="41"/>
      <c r="C44" s="41"/>
      <c r="D44" s="47"/>
      <c r="E44" s="48"/>
      <c r="F44" s="49"/>
      <c r="G44" s="55"/>
      <c r="H44" s="55"/>
      <c r="I44" s="55"/>
      <c r="J44" s="49"/>
      <c r="K44" s="41"/>
      <c r="L44" s="41"/>
      <c r="M44" s="81"/>
      <c r="N44" s="28">
        <v>6900</v>
      </c>
      <c r="O44" s="28" t="s">
        <v>38</v>
      </c>
      <c r="P44" s="79">
        <v>44455</v>
      </c>
      <c r="Q44" s="2"/>
    </row>
    <row r="45" s="3" customFormat="1" ht="31" customHeight="1" spans="1:17">
      <c r="A45" s="48">
        <v>24</v>
      </c>
      <c r="B45" s="41" t="s">
        <v>149</v>
      </c>
      <c r="C45" s="41" t="s">
        <v>75</v>
      </c>
      <c r="D45" s="47">
        <v>44354</v>
      </c>
      <c r="E45" s="48">
        <v>25</v>
      </c>
      <c r="F45" s="49">
        <v>3</v>
      </c>
      <c r="G45" s="55">
        <f>1500*3</f>
        <v>4500</v>
      </c>
      <c r="H45" s="55">
        <f t="shared" si="4"/>
        <v>1500</v>
      </c>
      <c r="I45" s="55">
        <f>G45+H45</f>
        <v>6000</v>
      </c>
      <c r="J45" s="49">
        <f t="shared" si="5"/>
        <v>3600</v>
      </c>
      <c r="K45" s="41" t="s">
        <v>101</v>
      </c>
      <c r="L45" s="141" t="s">
        <v>150</v>
      </c>
      <c r="M45" s="85" t="s">
        <v>16</v>
      </c>
      <c r="N45" s="83" t="s">
        <v>76</v>
      </c>
      <c r="O45" s="28" t="s">
        <v>77</v>
      </c>
      <c r="P45" s="79">
        <v>44354</v>
      </c>
      <c r="Q45" s="2"/>
    </row>
    <row r="46" s="3" customFormat="1" ht="31" customHeight="1" spans="1:17">
      <c r="A46" s="48"/>
      <c r="B46" s="41"/>
      <c r="C46" s="41"/>
      <c r="D46" s="47"/>
      <c r="E46" s="48"/>
      <c r="F46" s="49"/>
      <c r="G46" s="55"/>
      <c r="H46" s="55"/>
      <c r="I46" s="55"/>
      <c r="J46" s="49"/>
      <c r="K46" s="41"/>
      <c r="L46" s="41"/>
      <c r="M46" s="90"/>
      <c r="N46" s="28">
        <v>6000</v>
      </c>
      <c r="O46" s="28" t="s">
        <v>78</v>
      </c>
      <c r="P46" s="79">
        <v>44444</v>
      </c>
      <c r="Q46" s="2"/>
    </row>
    <row r="47" s="3" customFormat="1" ht="31" customHeight="1" spans="1:17">
      <c r="A47" s="48">
        <v>25</v>
      </c>
      <c r="B47" s="41" t="s">
        <v>151</v>
      </c>
      <c r="C47" s="41" t="s">
        <v>79</v>
      </c>
      <c r="D47" s="47">
        <v>44362</v>
      </c>
      <c r="E47" s="48">
        <v>25</v>
      </c>
      <c r="F47" s="49">
        <v>3</v>
      </c>
      <c r="G47" s="56">
        <f>1500*3</f>
        <v>4500</v>
      </c>
      <c r="H47" s="56">
        <f>500*3</f>
        <v>1500</v>
      </c>
      <c r="I47" s="56">
        <f>G47+H47</f>
        <v>6000</v>
      </c>
      <c r="J47" s="49">
        <f>I47*60%</f>
        <v>3600</v>
      </c>
      <c r="K47" s="41" t="s">
        <v>101</v>
      </c>
      <c r="L47" s="141" t="s">
        <v>152</v>
      </c>
      <c r="M47" s="82" t="s">
        <v>16</v>
      </c>
      <c r="N47" s="83" t="s">
        <v>76</v>
      </c>
      <c r="O47" s="100" t="s">
        <v>37</v>
      </c>
      <c r="P47" s="101">
        <v>44357</v>
      </c>
      <c r="Q47" s="2"/>
    </row>
    <row r="48" s="3" customFormat="1" ht="31" customHeight="1" spans="1:17">
      <c r="A48" s="48"/>
      <c r="B48" s="41"/>
      <c r="C48" s="41"/>
      <c r="D48" s="47"/>
      <c r="E48" s="48"/>
      <c r="F48" s="49"/>
      <c r="G48" s="56"/>
      <c r="H48" s="56"/>
      <c r="I48" s="56"/>
      <c r="J48" s="49"/>
      <c r="K48" s="41"/>
      <c r="L48" s="41"/>
      <c r="M48" s="82"/>
      <c r="N48" s="30">
        <v>6000</v>
      </c>
      <c r="O48" s="28" t="s">
        <v>38</v>
      </c>
      <c r="P48" s="101">
        <v>44453</v>
      </c>
      <c r="Q48" s="2"/>
    </row>
    <row r="49" s="2" customFormat="1" ht="38" customHeight="1" spans="1:17">
      <c r="A49" s="57" t="s">
        <v>80</v>
      </c>
      <c r="B49" s="58"/>
      <c r="C49" s="58"/>
      <c r="D49" s="59"/>
      <c r="E49" s="22"/>
      <c r="F49" s="38">
        <f>SUM(F4:F48)</f>
        <v>193</v>
      </c>
      <c r="G49" s="38">
        <f>SUM(G4:G48)</f>
        <v>131860</v>
      </c>
      <c r="H49" s="38">
        <f>SUM(H4:H48)</f>
        <v>29399.67</v>
      </c>
      <c r="I49" s="38">
        <f>SUM(I4:I48)</f>
        <v>161259.67</v>
      </c>
      <c r="J49" s="38">
        <f>SUM(J4:J48)</f>
        <v>96755.802</v>
      </c>
      <c r="K49" s="22"/>
      <c r="L49" s="81"/>
      <c r="M49" s="102"/>
      <c r="N49" s="103"/>
      <c r="O49" s="103"/>
      <c r="P49" s="104"/>
      <c r="Q49" s="111"/>
    </row>
    <row r="50" s="2" customFormat="1" ht="30" customHeight="1" spans="1:16">
      <c r="A50" s="60" t="s">
        <v>153</v>
      </c>
      <c r="B50" s="60"/>
      <c r="C50" s="60"/>
      <c r="D50" s="60"/>
      <c r="E50" s="60"/>
      <c r="F50" s="60"/>
      <c r="G50" s="61"/>
      <c r="H50" s="61"/>
      <c r="I50" s="61"/>
      <c r="J50" s="61"/>
      <c r="K50" s="105"/>
      <c r="L50" s="60"/>
      <c r="M50" s="102"/>
      <c r="N50" s="103"/>
      <c r="O50" s="103"/>
      <c r="P50" s="104"/>
    </row>
    <row r="51" s="2" customFormat="1" ht="38" customHeight="1" spans="1:16">
      <c r="A51" s="62" t="s">
        <v>154</v>
      </c>
      <c r="B51" s="62"/>
      <c r="C51" s="62"/>
      <c r="D51" s="62"/>
      <c r="E51" s="62"/>
      <c r="F51" s="62"/>
      <c r="G51" s="63"/>
      <c r="H51" s="63"/>
      <c r="I51" s="63"/>
      <c r="J51" s="63"/>
      <c r="K51" s="62"/>
      <c r="L51" s="62"/>
      <c r="M51" s="106"/>
      <c r="N51" s="107"/>
      <c r="O51" s="107"/>
      <c r="P51" s="108"/>
    </row>
    <row r="52" s="1" customFormat="1" ht="21.95" customHeight="1" spans="1:16">
      <c r="A52" s="64"/>
      <c r="B52" s="64"/>
      <c r="C52" s="65"/>
      <c r="D52" s="66"/>
      <c r="E52" s="67"/>
      <c r="F52" s="68"/>
      <c r="G52" s="69"/>
      <c r="H52" s="69"/>
      <c r="I52" s="68"/>
      <c r="J52" s="109"/>
      <c r="K52" s="109"/>
      <c r="L52" s="64"/>
      <c r="M52" s="64"/>
      <c r="N52" s="73"/>
      <c r="O52" s="73"/>
      <c r="P52" s="110"/>
    </row>
    <row r="53" s="1" customFormat="1" ht="21.95" customHeight="1" spans="1:16">
      <c r="A53" s="64"/>
      <c r="B53" s="64"/>
      <c r="C53" s="65"/>
      <c r="D53" s="66"/>
      <c r="E53" s="67"/>
      <c r="F53" s="68"/>
      <c r="G53" s="69"/>
      <c r="H53" s="69"/>
      <c r="I53" s="68"/>
      <c r="J53" s="109"/>
      <c r="K53" s="109"/>
      <c r="L53" s="64"/>
      <c r="M53" s="64"/>
      <c r="N53" s="73"/>
      <c r="O53" s="73"/>
      <c r="P53" s="110"/>
    </row>
    <row r="54" s="1" customFormat="1" ht="21.95" customHeight="1" spans="1:16">
      <c r="A54" s="64"/>
      <c r="B54" s="64"/>
      <c r="C54" s="65"/>
      <c r="D54" s="66"/>
      <c r="E54" s="67"/>
      <c r="F54" s="68"/>
      <c r="G54" s="69"/>
      <c r="H54" s="69"/>
      <c r="I54" s="68"/>
      <c r="J54" s="109"/>
      <c r="K54" s="109"/>
      <c r="L54" s="64"/>
      <c r="M54" s="64"/>
      <c r="N54" s="73"/>
      <c r="O54" s="73"/>
      <c r="P54" s="110"/>
    </row>
    <row r="55" s="1" customFormat="1" ht="21.95" customHeight="1" spans="1:16">
      <c r="A55" s="64"/>
      <c r="B55" s="64"/>
      <c r="C55" s="65"/>
      <c r="D55" s="66"/>
      <c r="E55" s="67"/>
      <c r="F55" s="68"/>
      <c r="G55" s="69"/>
      <c r="H55" s="69"/>
      <c r="I55" s="68"/>
      <c r="J55" s="109"/>
      <c r="K55" s="109"/>
      <c r="L55" s="64"/>
      <c r="M55" s="64"/>
      <c r="N55" s="73"/>
      <c r="O55" s="73"/>
      <c r="P55" s="110"/>
    </row>
    <row r="56" s="1" customFormat="1" ht="21.95" customHeight="1" spans="1:16">
      <c r="A56" s="64"/>
      <c r="B56" s="64"/>
      <c r="C56" s="65"/>
      <c r="D56" s="66"/>
      <c r="E56" s="67"/>
      <c r="F56" s="68"/>
      <c r="G56" s="69"/>
      <c r="H56" s="69"/>
      <c r="I56" s="68"/>
      <c r="J56" s="109"/>
      <c r="K56" s="109"/>
      <c r="L56" s="64"/>
      <c r="M56" s="64"/>
      <c r="N56" s="73"/>
      <c r="O56" s="73"/>
      <c r="P56" s="110"/>
    </row>
    <row r="57" s="1" customFormat="1" ht="21.95" customHeight="1" spans="1:16">
      <c r="A57" s="64"/>
      <c r="B57" s="64"/>
      <c r="C57" s="65"/>
      <c r="D57" s="66"/>
      <c r="E57" s="67"/>
      <c r="F57" s="68"/>
      <c r="G57" s="69"/>
      <c r="H57" s="69"/>
      <c r="I57" s="68"/>
      <c r="J57" s="109"/>
      <c r="K57" s="109"/>
      <c r="L57" s="64"/>
      <c r="M57" s="64"/>
      <c r="N57" s="73"/>
      <c r="O57" s="73"/>
      <c r="P57" s="110"/>
    </row>
    <row r="58" s="1" customFormat="1" ht="21.95" customHeight="1" spans="3:16">
      <c r="C58" s="65"/>
      <c r="D58" s="66"/>
      <c r="E58" s="67"/>
      <c r="F58" s="68"/>
      <c r="G58" s="69"/>
      <c r="H58" s="69"/>
      <c r="I58" s="68"/>
      <c r="J58" s="109"/>
      <c r="K58" s="109"/>
      <c r="L58" s="64"/>
      <c r="M58" s="64"/>
      <c r="N58" s="73"/>
      <c r="O58" s="73"/>
      <c r="P58" s="110"/>
    </row>
    <row r="59" s="1" customFormat="1" ht="21.95" customHeight="1" spans="3:16">
      <c r="C59" s="65"/>
      <c r="D59" s="66"/>
      <c r="E59" s="67"/>
      <c r="F59" s="68"/>
      <c r="G59" s="69"/>
      <c r="H59" s="69"/>
      <c r="I59" s="68"/>
      <c r="J59" s="109"/>
      <c r="K59" s="109"/>
      <c r="L59" s="64"/>
      <c r="M59" s="64"/>
      <c r="N59" s="73"/>
      <c r="O59" s="73"/>
      <c r="P59" s="110"/>
    </row>
    <row r="60" s="1" customFormat="1" ht="21.95" customHeight="1" spans="3:16">
      <c r="C60" s="65"/>
      <c r="D60" s="66"/>
      <c r="E60" s="67"/>
      <c r="F60" s="68"/>
      <c r="G60" s="69"/>
      <c r="H60" s="69"/>
      <c r="I60" s="68"/>
      <c r="J60" s="109"/>
      <c r="K60" s="109"/>
      <c r="L60" s="64"/>
      <c r="M60" s="64"/>
      <c r="N60" s="73"/>
      <c r="O60" s="73"/>
      <c r="P60" s="110"/>
    </row>
    <row r="61" s="1" customFormat="1" ht="21.95" customHeight="1" spans="3:16">
      <c r="C61" s="65"/>
      <c r="D61" s="66"/>
      <c r="E61" s="67"/>
      <c r="F61" s="68"/>
      <c r="G61" s="69"/>
      <c r="H61" s="69"/>
      <c r="I61" s="68"/>
      <c r="J61" s="109"/>
      <c r="K61" s="109"/>
      <c r="L61" s="64"/>
      <c r="M61" s="64"/>
      <c r="N61" s="73"/>
      <c r="O61" s="73"/>
      <c r="P61" s="110"/>
    </row>
    <row r="62" s="1" customFormat="1" spans="3:16">
      <c r="C62" s="65"/>
      <c r="D62" s="66"/>
      <c r="E62" s="67"/>
      <c r="F62" s="68"/>
      <c r="G62" s="69"/>
      <c r="H62" s="69"/>
      <c r="I62" s="68"/>
      <c r="J62" s="109"/>
      <c r="K62" s="109"/>
      <c r="L62" s="64"/>
      <c r="M62" s="64"/>
      <c r="N62" s="73"/>
      <c r="O62" s="73"/>
      <c r="P62" s="110"/>
    </row>
    <row r="63" s="1" customFormat="1" spans="3:16">
      <c r="C63" s="65"/>
      <c r="D63" s="66"/>
      <c r="E63" s="67"/>
      <c r="F63" s="68"/>
      <c r="G63" s="69"/>
      <c r="H63" s="69"/>
      <c r="I63" s="68"/>
      <c r="J63" s="109"/>
      <c r="K63" s="109"/>
      <c r="L63" s="64"/>
      <c r="M63" s="64"/>
      <c r="N63" s="73"/>
      <c r="O63" s="73"/>
      <c r="P63" s="110"/>
    </row>
  </sheetData>
  <mergeCells count="262">
    <mergeCell ref="A1:P1"/>
    <mergeCell ref="A2:L2"/>
    <mergeCell ref="A49:D49"/>
    <mergeCell ref="A50:L50"/>
    <mergeCell ref="A51:L51"/>
    <mergeCell ref="A4:A5"/>
    <mergeCell ref="A8:A9"/>
    <mergeCell ref="A10:A11"/>
    <mergeCell ref="A12:A13"/>
    <mergeCell ref="A14:A15"/>
    <mergeCell ref="A16:A17"/>
    <mergeCell ref="A18:A19"/>
    <mergeCell ref="A20:A21"/>
    <mergeCell ref="A23:A24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B4:B5"/>
    <mergeCell ref="B8:B9"/>
    <mergeCell ref="B10:B11"/>
    <mergeCell ref="B12:B13"/>
    <mergeCell ref="B14:B15"/>
    <mergeCell ref="B16:B17"/>
    <mergeCell ref="B18:B19"/>
    <mergeCell ref="B20:B21"/>
    <mergeCell ref="B23:B24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C4:C5"/>
    <mergeCell ref="C8:C9"/>
    <mergeCell ref="C10:C11"/>
    <mergeCell ref="C12:C13"/>
    <mergeCell ref="C14:C15"/>
    <mergeCell ref="C16:C17"/>
    <mergeCell ref="C18:C19"/>
    <mergeCell ref="C20:C21"/>
    <mergeCell ref="C23:C24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D4:D5"/>
    <mergeCell ref="D8:D9"/>
    <mergeCell ref="D10:D11"/>
    <mergeCell ref="D12:D13"/>
    <mergeCell ref="D14:D15"/>
    <mergeCell ref="D16:D17"/>
    <mergeCell ref="D18:D19"/>
    <mergeCell ref="D20:D21"/>
    <mergeCell ref="D23:D24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E4:E5"/>
    <mergeCell ref="E8:E9"/>
    <mergeCell ref="E10:E11"/>
    <mergeCell ref="E12:E13"/>
    <mergeCell ref="E14:E15"/>
    <mergeCell ref="E16:E17"/>
    <mergeCell ref="E18:E19"/>
    <mergeCell ref="E20:E21"/>
    <mergeCell ref="E23:E24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F4:F5"/>
    <mergeCell ref="F8:F9"/>
    <mergeCell ref="F10:F11"/>
    <mergeCell ref="F12:F13"/>
    <mergeCell ref="F14:F15"/>
    <mergeCell ref="F16:F17"/>
    <mergeCell ref="F18:F19"/>
    <mergeCell ref="F20:F21"/>
    <mergeCell ref="F23:F24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G4:G5"/>
    <mergeCell ref="G8:G9"/>
    <mergeCell ref="G10:G11"/>
    <mergeCell ref="G12:G13"/>
    <mergeCell ref="G14:G15"/>
    <mergeCell ref="G16:G17"/>
    <mergeCell ref="G18:G19"/>
    <mergeCell ref="G20:G21"/>
    <mergeCell ref="G23:G24"/>
    <mergeCell ref="G27:G28"/>
    <mergeCell ref="G29:G30"/>
    <mergeCell ref="G31:G32"/>
    <mergeCell ref="G33:G34"/>
    <mergeCell ref="G35:G36"/>
    <mergeCell ref="G41:G42"/>
    <mergeCell ref="G43:G44"/>
    <mergeCell ref="G45:G46"/>
    <mergeCell ref="G47:G48"/>
    <mergeCell ref="H4:H5"/>
    <mergeCell ref="H8:H9"/>
    <mergeCell ref="H10:H11"/>
    <mergeCell ref="H12:H13"/>
    <mergeCell ref="H14:H15"/>
    <mergeCell ref="H16:H17"/>
    <mergeCell ref="H18:H19"/>
    <mergeCell ref="H20:H21"/>
    <mergeCell ref="H23:H24"/>
    <mergeCell ref="H27:H28"/>
    <mergeCell ref="H29:H30"/>
    <mergeCell ref="H31:H32"/>
    <mergeCell ref="H33:H34"/>
    <mergeCell ref="H35:H36"/>
    <mergeCell ref="H41:H42"/>
    <mergeCell ref="H43:H44"/>
    <mergeCell ref="H45:H46"/>
    <mergeCell ref="H47:H48"/>
    <mergeCell ref="I4:I5"/>
    <mergeCell ref="I8:I9"/>
    <mergeCell ref="I10:I11"/>
    <mergeCell ref="I12:I13"/>
    <mergeCell ref="I14:I15"/>
    <mergeCell ref="I16:I17"/>
    <mergeCell ref="I18:I19"/>
    <mergeCell ref="I20:I21"/>
    <mergeCell ref="I23:I24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J4:J5"/>
    <mergeCell ref="J8:J9"/>
    <mergeCell ref="J10:J11"/>
    <mergeCell ref="J12:J13"/>
    <mergeCell ref="J14:J15"/>
    <mergeCell ref="J16:J17"/>
    <mergeCell ref="J18:J19"/>
    <mergeCell ref="J20:J21"/>
    <mergeCell ref="J23:J24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K4:K5"/>
    <mergeCell ref="K8:K9"/>
    <mergeCell ref="K10:K11"/>
    <mergeCell ref="K12:K13"/>
    <mergeCell ref="K14:K15"/>
    <mergeCell ref="K16:K17"/>
    <mergeCell ref="K18:K19"/>
    <mergeCell ref="K20:K21"/>
    <mergeCell ref="K23:K24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L4:L5"/>
    <mergeCell ref="L8:L9"/>
    <mergeCell ref="L10:L11"/>
    <mergeCell ref="L12:L13"/>
    <mergeCell ref="L14:L15"/>
    <mergeCell ref="L16:L17"/>
    <mergeCell ref="L18:L19"/>
    <mergeCell ref="L20:L21"/>
    <mergeCell ref="L23:L24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M4:M5"/>
    <mergeCell ref="M8:M9"/>
    <mergeCell ref="M10:M11"/>
    <mergeCell ref="M14:M15"/>
    <mergeCell ref="M16:M17"/>
    <mergeCell ref="M18:M19"/>
    <mergeCell ref="M20:M21"/>
    <mergeCell ref="M23:M24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G39:H40"/>
    <mergeCell ref="G37:H38"/>
  </mergeCells>
  <pageMargins left="0.314583333333333" right="0.156944444444444" top="0.747916666666667" bottom="0.66875" header="0.747916666666667" footer="0.5"/>
  <pageSetup paperSize="9" scale="93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统计明细（材料打印）</vt:lpstr>
      <vt:lpstr>财务核对（  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027427</cp:lastModifiedBy>
  <dcterms:created xsi:type="dcterms:W3CDTF">2019-06-27T06:12:00Z</dcterms:created>
  <cp:lastPrinted>2020-05-22T11:58:00Z</cp:lastPrinted>
  <dcterms:modified xsi:type="dcterms:W3CDTF">2021-11-09T09:02:04Z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C57C4688B33C43A88E567E725B4D0C16</vt:lpwstr>
  </property>
</Properties>
</file>